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485" tabRatio="193" firstSheet="1" activeTab="1"/>
  </bookViews>
  <sheets>
    <sheet name="Phase 1" sheetId="1" r:id="rId1"/>
    <sheet name="Phase 2" sheetId="2" r:id="rId2"/>
  </sheets>
  <definedNames>
    <definedName name="_xlnm._FilterDatabase" localSheetId="1" hidden="1">'Phase 2'!$F$1:$F$214</definedName>
  </definedNames>
  <calcPr calcId="145621"/>
</workbook>
</file>

<file path=xl/calcChain.xml><?xml version="1.0" encoding="utf-8"?>
<calcChain xmlns="http://schemas.openxmlformats.org/spreadsheetml/2006/main">
  <c r="G106" i="1" l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0" i="1"/>
  <c r="E152" i="2" l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21" i="2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23" i="2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5" i="2" s="1"/>
  <c r="E36" i="2" s="1"/>
  <c r="E37" i="2" s="1"/>
  <c r="E38" i="2" s="1"/>
  <c r="E39" i="2" s="1"/>
  <c r="E40" i="2" s="1"/>
  <c r="E41" i="2" s="1"/>
  <c r="E22" i="2"/>
  <c r="E40" i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29" i="1"/>
  <c r="E33" i="1"/>
  <c r="E34" i="1"/>
  <c r="E35" i="1"/>
  <c r="E36" i="1"/>
  <c r="E37" i="1"/>
  <c r="E30" i="1"/>
  <c r="E31" i="1"/>
  <c r="E32" i="1"/>
  <c r="E197" i="2" l="1"/>
  <c r="E198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199" i="2"/>
  <c r="E200" i="2" s="1"/>
  <c r="E42" i="2"/>
  <c r="E43" i="2" s="1"/>
  <c r="E44" i="2" s="1"/>
  <c r="E45" i="2" s="1"/>
  <c r="E46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Q12" i="2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Q60" i="2" s="1"/>
  <c r="Q61" i="2" s="1"/>
  <c r="Q62" i="2" s="1"/>
  <c r="Q63" i="2" s="1"/>
  <c r="Q64" i="2" s="1"/>
  <c r="Q65" i="2" s="1"/>
  <c r="Q66" i="2" s="1"/>
  <c r="Q67" i="2" s="1"/>
  <c r="Q68" i="2" s="1"/>
  <c r="Q69" i="2" s="1"/>
  <c r="Q70" i="2" s="1"/>
  <c r="Q71" i="2" s="1"/>
  <c r="Q72" i="2" s="1"/>
  <c r="Q73" i="2" s="1"/>
  <c r="Q74" i="2" s="1"/>
  <c r="Q75" i="2" s="1"/>
  <c r="Q76" i="2" s="1"/>
  <c r="Q77" i="2" s="1"/>
  <c r="Q78" i="2" s="1"/>
  <c r="Q79" i="2" s="1"/>
  <c r="Q80" i="2" s="1"/>
  <c r="Q81" i="2" s="1"/>
  <c r="Q82" i="2" s="1"/>
  <c r="Q83" i="2" s="1"/>
  <c r="Q84" i="2" s="1"/>
  <c r="Q85" i="2" s="1"/>
  <c r="Q86" i="2" s="1"/>
  <c r="Q87" i="2" s="1"/>
  <c r="Q88" i="2" s="1"/>
  <c r="Q89" i="2" s="1"/>
  <c r="Q90" i="2" s="1"/>
  <c r="Q91" i="2" s="1"/>
  <c r="Q92" i="2" s="1"/>
  <c r="Q93" i="2" s="1"/>
  <c r="Q94" i="2" s="1"/>
  <c r="Q95" i="2" s="1"/>
  <c r="Q96" i="2" s="1"/>
  <c r="Q97" i="2" s="1"/>
  <c r="Q98" i="2" s="1"/>
  <c r="Q99" i="2" s="1"/>
  <c r="Q100" i="2" s="1"/>
  <c r="Q101" i="2" s="1"/>
  <c r="Q102" i="2" s="1"/>
  <c r="Q103" i="2" s="1"/>
  <c r="Q104" i="2" s="1"/>
  <c r="Q105" i="2" s="1"/>
  <c r="Q106" i="2" s="1"/>
  <c r="Q107" i="2" s="1"/>
  <c r="Q108" i="2" s="1"/>
  <c r="Q109" i="2" s="1"/>
  <c r="Q110" i="2" s="1"/>
  <c r="Q111" i="2" s="1"/>
  <c r="Q112" i="2" s="1"/>
  <c r="Q113" i="2" s="1"/>
  <c r="Q114" i="2" s="1"/>
  <c r="Q115" i="2" s="1"/>
  <c r="Q116" i="2" s="1"/>
  <c r="Q117" i="2" s="1"/>
  <c r="Q118" i="2" s="1"/>
  <c r="Q119" i="2" s="1"/>
  <c r="Q120" i="2" s="1"/>
  <c r="Q121" i="2" s="1"/>
  <c r="Q122" i="2" s="1"/>
  <c r="Q123" i="2" s="1"/>
  <c r="Q124" i="2" s="1"/>
  <c r="Q125" i="2" s="1"/>
  <c r="Q126" i="2" s="1"/>
  <c r="Q127" i="2" s="1"/>
  <c r="Q128" i="2" s="1"/>
  <c r="Q129" i="2" s="1"/>
  <c r="Q130" i="2" s="1"/>
  <c r="Q131" i="2" s="1"/>
  <c r="Q132" i="2" s="1"/>
  <c r="Q133" i="2" s="1"/>
  <c r="Q134" i="2" s="1"/>
  <c r="Q135" i="2" s="1"/>
  <c r="Q136" i="2" s="1"/>
  <c r="Q137" i="2" s="1"/>
  <c r="Q138" i="2" s="1"/>
  <c r="Q139" i="2" s="1"/>
  <c r="Q140" i="2" s="1"/>
  <c r="Q141" i="2" s="1"/>
  <c r="Q142" i="2" s="1"/>
  <c r="Q143" i="2" s="1"/>
  <c r="Q144" i="2" s="1"/>
  <c r="Q145" i="2" s="1"/>
  <c r="Q146" i="2" s="1"/>
  <c r="Q147" i="2" s="1"/>
  <c r="Q148" i="2" s="1"/>
  <c r="Q149" i="2" s="1"/>
  <c r="Q150" i="2" s="1"/>
  <c r="Q151" i="2" s="1"/>
  <c r="Q152" i="2" s="1"/>
  <c r="Q153" i="2" s="1"/>
  <c r="Q154" i="2" s="1"/>
  <c r="Q155" i="2" s="1"/>
  <c r="Q156" i="2" s="1"/>
  <c r="Q157" i="2" s="1"/>
  <c r="Q158" i="2" s="1"/>
  <c r="Q159" i="2" s="1"/>
  <c r="Q160" i="2" s="1"/>
  <c r="Q161" i="2" s="1"/>
  <c r="Q162" i="2" s="1"/>
  <c r="Q163" i="2" s="1"/>
  <c r="Q164" i="2" s="1"/>
  <c r="Q165" i="2" s="1"/>
  <c r="Q166" i="2" s="1"/>
  <c r="Q167" i="2" s="1"/>
  <c r="Q168" i="2" s="1"/>
  <c r="Q169" i="2" s="1"/>
  <c r="Q170" i="2" s="1"/>
  <c r="Q171" i="2" s="1"/>
  <c r="Q172" i="2" s="1"/>
  <c r="Q173" i="2" s="1"/>
  <c r="Q174" i="2" s="1"/>
  <c r="Q175" i="2" s="1"/>
  <c r="Q176" i="2" s="1"/>
  <c r="Q177" i="2" s="1"/>
  <c r="Q178" i="2" s="1"/>
  <c r="Q179" i="2" s="1"/>
  <c r="Q180" i="2" s="1"/>
  <c r="Q181" i="2" s="1"/>
  <c r="Q182" i="2" s="1"/>
  <c r="Q183" i="2" s="1"/>
  <c r="Q184" i="2" s="1"/>
  <c r="Q185" i="2" s="1"/>
  <c r="Q186" i="2" s="1"/>
  <c r="Q187" i="2" s="1"/>
  <c r="Q188" i="2" s="1"/>
  <c r="Q189" i="2" s="1"/>
  <c r="Q190" i="2" s="1"/>
  <c r="Q191" i="2" s="1"/>
  <c r="Q192" i="2" s="1"/>
  <c r="Q193" i="2" s="1"/>
  <c r="Q194" i="2" s="1"/>
  <c r="Q195" i="2" s="1"/>
  <c r="Q196" i="2" s="1"/>
  <c r="Q197" i="2" s="1"/>
  <c r="Q198" i="2" s="1"/>
  <c r="Q199" i="2" s="1"/>
  <c r="Q200" i="2" s="1"/>
  <c r="Q201" i="2" s="1"/>
  <c r="Q202" i="2" s="1"/>
  <c r="Q203" i="2" s="1"/>
  <c r="Q204" i="2" s="1"/>
  <c r="Q205" i="2" s="1"/>
  <c r="Q206" i="2" s="1"/>
  <c r="Q207" i="2" s="1"/>
  <c r="Q208" i="2" s="1"/>
  <c r="Q209" i="2" s="1"/>
  <c r="Q210" i="2" s="1"/>
  <c r="Q211" i="2" s="1"/>
  <c r="Q212" i="2" s="1"/>
  <c r="Q213" i="2" s="1"/>
  <c r="N27" i="1"/>
  <c r="N53" i="1"/>
  <c r="M27" i="1"/>
  <c r="M28" i="1"/>
  <c r="M38" i="1"/>
  <c r="M39" i="1"/>
  <c r="M53" i="1"/>
  <c r="M54" i="1"/>
  <c r="M69" i="1"/>
  <c r="M70" i="1"/>
  <c r="O53" i="1"/>
  <c r="Q53" i="1"/>
  <c r="T53" i="1"/>
  <c r="O54" i="1"/>
  <c r="N54" i="1" s="1"/>
  <c r="Q54" i="1"/>
  <c r="T54" i="1"/>
  <c r="O69" i="1"/>
  <c r="N69" i="1" s="1"/>
  <c r="Q69" i="1"/>
  <c r="T69" i="1"/>
  <c r="O70" i="1"/>
  <c r="Q70" i="1"/>
  <c r="N70" i="1" s="1"/>
  <c r="T70" i="1"/>
  <c r="O27" i="1"/>
  <c r="Q27" i="1"/>
  <c r="T27" i="1"/>
  <c r="O28" i="1"/>
  <c r="N28" i="1" s="1"/>
  <c r="Q28" i="1"/>
  <c r="T28" i="1"/>
  <c r="O38" i="1"/>
  <c r="N38" i="1" s="1"/>
  <c r="Q38" i="1"/>
  <c r="T38" i="1"/>
  <c r="O39" i="1"/>
  <c r="Q39" i="1"/>
  <c r="N39" i="1" s="1"/>
  <c r="T39" i="1"/>
  <c r="S120" i="2"/>
  <c r="S197" i="2"/>
  <c r="S198" i="2"/>
  <c r="S86" i="2"/>
  <c r="S100" i="2"/>
  <c r="S101" i="2"/>
  <c r="S102" i="2"/>
  <c r="S41" i="2"/>
  <c r="S47" i="2"/>
  <c r="S34" i="2"/>
  <c r="P34" i="2"/>
  <c r="P41" i="2"/>
  <c r="P47" i="2"/>
  <c r="P86" i="2"/>
  <c r="P100" i="2"/>
  <c r="P101" i="2"/>
  <c r="P102" i="2"/>
  <c r="P120" i="2"/>
  <c r="P197" i="2"/>
  <c r="P198" i="2"/>
  <c r="N197" i="2"/>
  <c r="N198" i="2"/>
  <c r="N100" i="2"/>
  <c r="N101" i="2"/>
  <c r="N102" i="2"/>
  <c r="N120" i="2"/>
  <c r="N34" i="2"/>
  <c r="N41" i="2"/>
  <c r="N47" i="2"/>
  <c r="N86" i="2"/>
  <c r="M34" i="2" l="1"/>
  <c r="M120" i="2"/>
  <c r="M198" i="2"/>
  <c r="M86" i="2"/>
  <c r="M41" i="2"/>
  <c r="M197" i="2"/>
  <c r="M47" i="2"/>
  <c r="F96" i="2" l="1"/>
  <c r="F97" i="2"/>
  <c r="L197" i="2"/>
  <c r="L198" i="2"/>
  <c r="L120" i="2"/>
  <c r="L34" i="2"/>
  <c r="L41" i="2"/>
  <c r="L47" i="2"/>
  <c r="L86" i="2"/>
  <c r="L214" i="2"/>
  <c r="J197" i="2"/>
  <c r="K197" i="2"/>
  <c r="J198" i="2"/>
  <c r="K198" i="2"/>
  <c r="J120" i="2"/>
  <c r="K120" i="2"/>
  <c r="J86" i="2"/>
  <c r="K86" i="2"/>
  <c r="J34" i="2"/>
  <c r="K34" i="2"/>
  <c r="J41" i="2"/>
  <c r="K41" i="2"/>
  <c r="J47" i="2"/>
  <c r="K47" i="2"/>
  <c r="J214" i="2"/>
  <c r="K214" i="2"/>
  <c r="I197" i="2"/>
  <c r="I198" i="2"/>
  <c r="I214" i="2"/>
  <c r="L27" i="1"/>
  <c r="L28" i="1"/>
  <c r="L38" i="1"/>
  <c r="L39" i="1"/>
  <c r="L53" i="1"/>
  <c r="L54" i="1"/>
  <c r="L69" i="1"/>
  <c r="L70" i="1"/>
  <c r="J27" i="1"/>
  <c r="K27" i="1"/>
  <c r="J28" i="1"/>
  <c r="K28" i="1"/>
  <c r="J38" i="1"/>
  <c r="K38" i="1"/>
  <c r="J39" i="1"/>
  <c r="K39" i="1"/>
  <c r="J53" i="1"/>
  <c r="K53" i="1"/>
  <c r="J54" i="1"/>
  <c r="K54" i="1"/>
  <c r="J69" i="1"/>
  <c r="K69" i="1"/>
  <c r="J70" i="1"/>
  <c r="K70" i="1"/>
  <c r="D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D197" i="2"/>
  <c r="F196" i="2"/>
  <c r="F195" i="2"/>
  <c r="F194" i="2"/>
  <c r="K194" i="2" s="1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5" i="2"/>
  <c r="F94" i="2"/>
  <c r="F93" i="2"/>
  <c r="F92" i="2"/>
  <c r="F91" i="2"/>
  <c r="F90" i="2"/>
  <c r="F89" i="2"/>
  <c r="F88" i="2"/>
  <c r="F87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6" i="2"/>
  <c r="F45" i="2"/>
  <c r="F44" i="2"/>
  <c r="F43" i="2"/>
  <c r="F42" i="2"/>
  <c r="F40" i="2"/>
  <c r="F39" i="2"/>
  <c r="F38" i="2"/>
  <c r="F37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D27" i="1"/>
  <c r="D38" i="1"/>
  <c r="D53" i="1"/>
  <c r="D69" i="1"/>
  <c r="F99" i="2" l="1"/>
  <c r="N99" i="2" s="1"/>
  <c r="F98" i="2"/>
  <c r="N98" i="2" s="1"/>
  <c r="P12" i="2"/>
  <c r="H12" i="2"/>
  <c r="I12" i="2" s="1"/>
  <c r="N12" i="2"/>
  <c r="S12" i="2"/>
  <c r="K18" i="2"/>
  <c r="S18" i="2"/>
  <c r="P18" i="2"/>
  <c r="N18" i="2"/>
  <c r="K22" i="2"/>
  <c r="N22" i="2"/>
  <c r="P22" i="2"/>
  <c r="S22" i="2"/>
  <c r="P30" i="2"/>
  <c r="S30" i="2"/>
  <c r="N30" i="2"/>
  <c r="S39" i="2"/>
  <c r="N39" i="2"/>
  <c r="P39" i="2"/>
  <c r="J49" i="2"/>
  <c r="S49" i="2"/>
  <c r="P49" i="2"/>
  <c r="N49" i="2"/>
  <c r="L12" i="2"/>
  <c r="K16" i="2"/>
  <c r="S16" i="2"/>
  <c r="P16" i="2"/>
  <c r="N16" i="2"/>
  <c r="S20" i="2"/>
  <c r="N20" i="2"/>
  <c r="P20" i="2"/>
  <c r="L24" i="2"/>
  <c r="S24" i="2"/>
  <c r="N24" i="2"/>
  <c r="P24" i="2"/>
  <c r="K28" i="2"/>
  <c r="P28" i="2"/>
  <c r="S28" i="2"/>
  <c r="N28" i="2"/>
  <c r="K32" i="2"/>
  <c r="P32" i="2"/>
  <c r="S32" i="2"/>
  <c r="N32" i="2"/>
  <c r="K37" i="2"/>
  <c r="S37" i="2"/>
  <c r="P37" i="2"/>
  <c r="N37" i="2"/>
  <c r="K42" i="2"/>
  <c r="P42" i="2"/>
  <c r="S42" i="2"/>
  <c r="N42" i="2"/>
  <c r="K46" i="2"/>
  <c r="P46" i="2"/>
  <c r="S46" i="2"/>
  <c r="N46" i="2"/>
  <c r="H51" i="2"/>
  <c r="I51" i="2" s="1"/>
  <c r="S51" i="2"/>
  <c r="N51" i="2"/>
  <c r="P51" i="2"/>
  <c r="H55" i="2"/>
  <c r="I55" i="2" s="1"/>
  <c r="S55" i="2"/>
  <c r="N55" i="2"/>
  <c r="P55" i="2"/>
  <c r="H59" i="2"/>
  <c r="I59" i="2" s="1"/>
  <c r="S59" i="2"/>
  <c r="N59" i="2"/>
  <c r="P59" i="2"/>
  <c r="S63" i="2"/>
  <c r="N63" i="2"/>
  <c r="P63" i="2"/>
  <c r="S67" i="2"/>
  <c r="N67" i="2"/>
  <c r="P67" i="2"/>
  <c r="L71" i="2"/>
  <c r="S71" i="2"/>
  <c r="N71" i="2"/>
  <c r="P71" i="2"/>
  <c r="K75" i="2"/>
  <c r="S75" i="2"/>
  <c r="N75" i="2"/>
  <c r="P75" i="2"/>
  <c r="S79" i="2"/>
  <c r="N79" i="2"/>
  <c r="P79" i="2"/>
  <c r="K83" i="2"/>
  <c r="S83" i="2"/>
  <c r="N83" i="2"/>
  <c r="P83" i="2"/>
  <c r="J88" i="2"/>
  <c r="S88" i="2"/>
  <c r="P88" i="2"/>
  <c r="N88" i="2"/>
  <c r="J92" i="2"/>
  <c r="S92" i="2"/>
  <c r="P92" i="2"/>
  <c r="N92" i="2"/>
  <c r="J96" i="2"/>
  <c r="P96" i="2"/>
  <c r="S96" i="2"/>
  <c r="N96" i="2"/>
  <c r="L103" i="2"/>
  <c r="S103" i="2"/>
  <c r="P103" i="2"/>
  <c r="N103" i="2"/>
  <c r="J107" i="2"/>
  <c r="P107" i="2"/>
  <c r="N107" i="2"/>
  <c r="S107" i="2"/>
  <c r="J111" i="2"/>
  <c r="S111" i="2"/>
  <c r="P111" i="2"/>
  <c r="N111" i="2"/>
  <c r="S115" i="2"/>
  <c r="P115" i="2"/>
  <c r="N115" i="2"/>
  <c r="S119" i="2"/>
  <c r="P119" i="2"/>
  <c r="N119" i="2"/>
  <c r="J124" i="2"/>
  <c r="S124" i="2"/>
  <c r="P124" i="2"/>
  <c r="N124" i="2"/>
  <c r="J128" i="2"/>
  <c r="S128" i="2"/>
  <c r="P128" i="2"/>
  <c r="N128" i="2"/>
  <c r="S132" i="2"/>
  <c r="P132" i="2"/>
  <c r="N132" i="2"/>
  <c r="K136" i="2"/>
  <c r="S136" i="2"/>
  <c r="P136" i="2"/>
  <c r="N136" i="2"/>
  <c r="K140" i="2"/>
  <c r="S140" i="2"/>
  <c r="P140" i="2"/>
  <c r="N140" i="2"/>
  <c r="K144" i="2"/>
  <c r="S144" i="2"/>
  <c r="P144" i="2"/>
  <c r="N144" i="2"/>
  <c r="S148" i="2"/>
  <c r="P148" i="2"/>
  <c r="N148" i="2"/>
  <c r="K152" i="2"/>
  <c r="S152" i="2"/>
  <c r="P152" i="2"/>
  <c r="N152" i="2"/>
  <c r="K156" i="2"/>
  <c r="S156" i="2"/>
  <c r="P156" i="2"/>
  <c r="N156" i="2"/>
  <c r="K160" i="2"/>
  <c r="S160" i="2"/>
  <c r="P160" i="2"/>
  <c r="N160" i="2"/>
  <c r="S164" i="2"/>
  <c r="P164" i="2"/>
  <c r="N164" i="2"/>
  <c r="K168" i="2"/>
  <c r="S168" i="2"/>
  <c r="P168" i="2"/>
  <c r="N168" i="2"/>
  <c r="K172" i="2"/>
  <c r="S172" i="2"/>
  <c r="P172" i="2"/>
  <c r="N172" i="2"/>
  <c r="K176" i="2"/>
  <c r="S176" i="2"/>
  <c r="P176" i="2"/>
  <c r="N176" i="2"/>
  <c r="S180" i="2"/>
  <c r="P180" i="2"/>
  <c r="N180" i="2"/>
  <c r="K184" i="2"/>
  <c r="S184" i="2"/>
  <c r="P184" i="2"/>
  <c r="N184" i="2"/>
  <c r="K188" i="2"/>
  <c r="S188" i="2"/>
  <c r="P188" i="2"/>
  <c r="N188" i="2"/>
  <c r="K192" i="2"/>
  <c r="S192" i="2"/>
  <c r="P192" i="2"/>
  <c r="N192" i="2"/>
  <c r="S196" i="2"/>
  <c r="P196" i="2"/>
  <c r="N196" i="2"/>
  <c r="J201" i="2"/>
  <c r="S201" i="2"/>
  <c r="P201" i="2"/>
  <c r="N201" i="2"/>
  <c r="J205" i="2"/>
  <c r="P205" i="2"/>
  <c r="N205" i="2"/>
  <c r="S205" i="2"/>
  <c r="S209" i="2"/>
  <c r="P209" i="2"/>
  <c r="N209" i="2"/>
  <c r="S213" i="2"/>
  <c r="P213" i="2"/>
  <c r="N213" i="2"/>
  <c r="L13" i="2"/>
  <c r="S13" i="2"/>
  <c r="N13" i="2"/>
  <c r="P13" i="2"/>
  <c r="S17" i="2"/>
  <c r="N17" i="2"/>
  <c r="P17" i="2"/>
  <c r="K21" i="2"/>
  <c r="S21" i="2"/>
  <c r="P21" i="2"/>
  <c r="N21" i="2"/>
  <c r="S25" i="2"/>
  <c r="P25" i="2"/>
  <c r="N25" i="2"/>
  <c r="S29" i="2"/>
  <c r="N29" i="2"/>
  <c r="P29" i="2"/>
  <c r="H33" i="2"/>
  <c r="I33" i="2" s="1"/>
  <c r="S33" i="2"/>
  <c r="P33" i="2"/>
  <c r="N33" i="2"/>
  <c r="P38" i="2"/>
  <c r="S38" i="2"/>
  <c r="N38" i="2"/>
  <c r="H43" i="2"/>
  <c r="I43" i="2" s="1"/>
  <c r="S43" i="2"/>
  <c r="N43" i="2"/>
  <c r="P43" i="2"/>
  <c r="K48" i="2"/>
  <c r="P48" i="2"/>
  <c r="S48" i="2"/>
  <c r="N48" i="2"/>
  <c r="P52" i="2"/>
  <c r="S52" i="2"/>
  <c r="N52" i="2"/>
  <c r="K56" i="2"/>
  <c r="S56" i="2"/>
  <c r="P56" i="2"/>
  <c r="N56" i="2"/>
  <c r="S60" i="2"/>
  <c r="P60" i="2"/>
  <c r="N60" i="2"/>
  <c r="K64" i="2"/>
  <c r="S64" i="2"/>
  <c r="P64" i="2"/>
  <c r="N64" i="2"/>
  <c r="S68" i="2"/>
  <c r="P68" i="2"/>
  <c r="N68" i="2"/>
  <c r="S72" i="2"/>
  <c r="P72" i="2"/>
  <c r="N72" i="2"/>
  <c r="S76" i="2"/>
  <c r="P76" i="2"/>
  <c r="N76" i="2"/>
  <c r="S80" i="2"/>
  <c r="P80" i="2"/>
  <c r="N80" i="2"/>
  <c r="S84" i="2"/>
  <c r="P84" i="2"/>
  <c r="N84" i="2"/>
  <c r="K89" i="2"/>
  <c r="S89" i="2"/>
  <c r="N89" i="2"/>
  <c r="P89" i="2"/>
  <c r="J93" i="2"/>
  <c r="S93" i="2"/>
  <c r="P93" i="2"/>
  <c r="N93" i="2"/>
  <c r="L97" i="2"/>
  <c r="N97" i="2"/>
  <c r="S97" i="2"/>
  <c r="P97" i="2"/>
  <c r="P104" i="2"/>
  <c r="S104" i="2"/>
  <c r="N104" i="2"/>
  <c r="S108" i="2"/>
  <c r="P108" i="2"/>
  <c r="N108" i="2"/>
  <c r="P112" i="2"/>
  <c r="S112" i="2"/>
  <c r="N112" i="2"/>
  <c r="P116" i="2"/>
  <c r="S116" i="2"/>
  <c r="N116" i="2"/>
  <c r="S121" i="2"/>
  <c r="N121" i="2"/>
  <c r="P121" i="2"/>
  <c r="J125" i="2"/>
  <c r="S125" i="2"/>
  <c r="P125" i="2"/>
  <c r="N125" i="2"/>
  <c r="S129" i="2"/>
  <c r="P129" i="2"/>
  <c r="N129" i="2"/>
  <c r="S133" i="2"/>
  <c r="P133" i="2"/>
  <c r="N133" i="2"/>
  <c r="S137" i="2"/>
  <c r="P137" i="2"/>
  <c r="N137" i="2"/>
  <c r="S141" i="2"/>
  <c r="P141" i="2"/>
  <c r="N141" i="2"/>
  <c r="S145" i="2"/>
  <c r="P145" i="2"/>
  <c r="N145" i="2"/>
  <c r="S149" i="2"/>
  <c r="P149" i="2"/>
  <c r="N149" i="2"/>
  <c r="S153" i="2"/>
  <c r="P153" i="2"/>
  <c r="N153" i="2"/>
  <c r="S157" i="2"/>
  <c r="P157" i="2"/>
  <c r="N157" i="2"/>
  <c r="S161" i="2"/>
  <c r="P161" i="2"/>
  <c r="N161" i="2"/>
  <c r="S165" i="2"/>
  <c r="N165" i="2"/>
  <c r="P165" i="2"/>
  <c r="S169" i="2"/>
  <c r="P169" i="2"/>
  <c r="N169" i="2"/>
  <c r="S173" i="2"/>
  <c r="P173" i="2"/>
  <c r="N173" i="2"/>
  <c r="S177" i="2"/>
  <c r="P177" i="2"/>
  <c r="N177" i="2"/>
  <c r="S181" i="2"/>
  <c r="P181" i="2"/>
  <c r="N181" i="2"/>
  <c r="S185" i="2"/>
  <c r="P185" i="2"/>
  <c r="N185" i="2"/>
  <c r="S189" i="2"/>
  <c r="P189" i="2"/>
  <c r="N189" i="2"/>
  <c r="S193" i="2"/>
  <c r="P193" i="2"/>
  <c r="N193" i="2"/>
  <c r="S202" i="2"/>
  <c r="N202" i="2"/>
  <c r="P202" i="2"/>
  <c r="S206" i="2"/>
  <c r="P206" i="2"/>
  <c r="N206" i="2"/>
  <c r="S210" i="2"/>
  <c r="N210" i="2"/>
  <c r="P210" i="2"/>
  <c r="K14" i="2"/>
  <c r="S14" i="2"/>
  <c r="P14" i="2"/>
  <c r="N14" i="2"/>
  <c r="S26" i="2"/>
  <c r="P26" i="2"/>
  <c r="N26" i="2"/>
  <c r="S35" i="2"/>
  <c r="N35" i="2"/>
  <c r="P35" i="2"/>
  <c r="P44" i="2"/>
  <c r="S44" i="2"/>
  <c r="N44" i="2"/>
  <c r="J53" i="2"/>
  <c r="S53" i="2"/>
  <c r="P53" i="2"/>
  <c r="N53" i="2"/>
  <c r="J57" i="2"/>
  <c r="S57" i="2"/>
  <c r="P57" i="2"/>
  <c r="N57" i="2"/>
  <c r="J61" i="2"/>
  <c r="P61" i="2"/>
  <c r="N61" i="2"/>
  <c r="S61" i="2"/>
  <c r="J65" i="2"/>
  <c r="S65" i="2"/>
  <c r="P65" i="2"/>
  <c r="N65" i="2"/>
  <c r="P69" i="2"/>
  <c r="S69" i="2"/>
  <c r="N69" i="2"/>
  <c r="S73" i="2"/>
  <c r="P73" i="2"/>
  <c r="N73" i="2"/>
  <c r="P77" i="2"/>
  <c r="N77" i="2"/>
  <c r="S77" i="2"/>
  <c r="S81" i="2"/>
  <c r="P81" i="2"/>
  <c r="N81" i="2"/>
  <c r="P85" i="2"/>
  <c r="S85" i="2"/>
  <c r="N85" i="2"/>
  <c r="S90" i="2"/>
  <c r="P90" i="2"/>
  <c r="N90" i="2"/>
  <c r="S94" i="2"/>
  <c r="P94" i="2"/>
  <c r="N94" i="2"/>
  <c r="J105" i="2"/>
  <c r="S105" i="2"/>
  <c r="N105" i="2"/>
  <c r="P105" i="2"/>
  <c r="J109" i="2"/>
  <c r="S109" i="2"/>
  <c r="N109" i="2"/>
  <c r="P109" i="2"/>
  <c r="S113" i="2"/>
  <c r="N113" i="2"/>
  <c r="P113" i="2"/>
  <c r="S117" i="2"/>
  <c r="N117" i="2"/>
  <c r="P117" i="2"/>
  <c r="S122" i="2"/>
  <c r="P122" i="2"/>
  <c r="N122" i="2"/>
  <c r="S126" i="2"/>
  <c r="P126" i="2"/>
  <c r="N126" i="2"/>
  <c r="K130" i="2"/>
  <c r="S130" i="2"/>
  <c r="P130" i="2"/>
  <c r="N130" i="2"/>
  <c r="K134" i="2"/>
  <c r="S134" i="2"/>
  <c r="P134" i="2"/>
  <c r="N134" i="2"/>
  <c r="S138" i="2"/>
  <c r="P138" i="2"/>
  <c r="N138" i="2"/>
  <c r="J142" i="2"/>
  <c r="S142" i="2"/>
  <c r="P142" i="2"/>
  <c r="N142" i="2"/>
  <c r="L146" i="2"/>
  <c r="S146" i="2"/>
  <c r="P146" i="2"/>
  <c r="N146" i="2"/>
  <c r="J150" i="2"/>
  <c r="S150" i="2"/>
  <c r="P150" i="2"/>
  <c r="N150" i="2"/>
  <c r="K154" i="2"/>
  <c r="S154" i="2"/>
  <c r="P154" i="2"/>
  <c r="N154" i="2"/>
  <c r="K158" i="2"/>
  <c r="S158" i="2"/>
  <c r="P158" i="2"/>
  <c r="N158" i="2"/>
  <c r="K162" i="2"/>
  <c r="S162" i="2"/>
  <c r="P162" i="2"/>
  <c r="N162" i="2"/>
  <c r="K166" i="2"/>
  <c r="S166" i="2"/>
  <c r="P166" i="2"/>
  <c r="N166" i="2"/>
  <c r="L170" i="2"/>
  <c r="S170" i="2"/>
  <c r="P170" i="2"/>
  <c r="N170" i="2"/>
  <c r="J174" i="2"/>
  <c r="S174" i="2"/>
  <c r="N174" i="2"/>
  <c r="P174" i="2"/>
  <c r="L178" i="2"/>
  <c r="S178" i="2"/>
  <c r="P178" i="2"/>
  <c r="N178" i="2"/>
  <c r="J182" i="2"/>
  <c r="S182" i="2"/>
  <c r="P182" i="2"/>
  <c r="N182" i="2"/>
  <c r="S186" i="2"/>
  <c r="P186" i="2"/>
  <c r="N186" i="2"/>
  <c r="J190" i="2"/>
  <c r="S190" i="2"/>
  <c r="N190" i="2"/>
  <c r="P190" i="2"/>
  <c r="L194" i="2"/>
  <c r="S194" i="2"/>
  <c r="P194" i="2"/>
  <c r="N194" i="2"/>
  <c r="S199" i="2"/>
  <c r="P199" i="2"/>
  <c r="N199" i="2"/>
  <c r="J203" i="2"/>
  <c r="S203" i="2"/>
  <c r="P203" i="2"/>
  <c r="N203" i="2"/>
  <c r="S207" i="2"/>
  <c r="P207" i="2"/>
  <c r="N207" i="2"/>
  <c r="S211" i="2"/>
  <c r="P211" i="2"/>
  <c r="N211" i="2"/>
  <c r="L15" i="2"/>
  <c r="N15" i="2"/>
  <c r="S15" i="2"/>
  <c r="P15" i="2"/>
  <c r="J19" i="2"/>
  <c r="S19" i="2"/>
  <c r="P19" i="2"/>
  <c r="N19" i="2"/>
  <c r="S23" i="2"/>
  <c r="N23" i="2"/>
  <c r="P23" i="2"/>
  <c r="K27" i="2"/>
  <c r="S27" i="2"/>
  <c r="N27" i="2"/>
  <c r="P27" i="2"/>
  <c r="S31" i="2"/>
  <c r="P31" i="2"/>
  <c r="N31" i="2"/>
  <c r="P36" i="2"/>
  <c r="S36" i="2"/>
  <c r="N36" i="2"/>
  <c r="K40" i="2"/>
  <c r="P40" i="2"/>
  <c r="S40" i="2"/>
  <c r="N40" i="2"/>
  <c r="K45" i="2"/>
  <c r="S45" i="2"/>
  <c r="P45" i="2"/>
  <c r="N45" i="2"/>
  <c r="P50" i="2"/>
  <c r="S50" i="2"/>
  <c r="N50" i="2"/>
  <c r="K54" i="2"/>
  <c r="S54" i="2"/>
  <c r="P54" i="2"/>
  <c r="N54" i="2"/>
  <c r="S58" i="2"/>
  <c r="P58" i="2"/>
  <c r="N58" i="2"/>
  <c r="K62" i="2"/>
  <c r="S62" i="2"/>
  <c r="P62" i="2"/>
  <c r="N62" i="2"/>
  <c r="S66" i="2"/>
  <c r="P66" i="2"/>
  <c r="N66" i="2"/>
  <c r="J70" i="2"/>
  <c r="S70" i="2"/>
  <c r="P70" i="2"/>
  <c r="N70" i="2"/>
  <c r="J74" i="2"/>
  <c r="S74" i="2"/>
  <c r="P74" i="2"/>
  <c r="N74" i="2"/>
  <c r="J78" i="2"/>
  <c r="S78" i="2"/>
  <c r="P78" i="2"/>
  <c r="N78" i="2"/>
  <c r="J82" i="2"/>
  <c r="S82" i="2"/>
  <c r="P82" i="2"/>
  <c r="N82" i="2"/>
  <c r="N87" i="2"/>
  <c r="P87" i="2"/>
  <c r="S87" i="2"/>
  <c r="S91" i="2"/>
  <c r="P91" i="2"/>
  <c r="N91" i="2"/>
  <c r="N95" i="2"/>
  <c r="S95" i="2"/>
  <c r="P95" i="2"/>
  <c r="S99" i="2"/>
  <c r="P99" i="2"/>
  <c r="J106" i="2"/>
  <c r="S106" i="2"/>
  <c r="P106" i="2"/>
  <c r="N106" i="2"/>
  <c r="J110" i="2"/>
  <c r="S110" i="2"/>
  <c r="P110" i="2"/>
  <c r="N110" i="2"/>
  <c r="L114" i="2"/>
  <c r="P114" i="2"/>
  <c r="S114" i="2"/>
  <c r="N114" i="2"/>
  <c r="L118" i="2"/>
  <c r="P118" i="2"/>
  <c r="S118" i="2"/>
  <c r="N118" i="2"/>
  <c r="S123" i="2"/>
  <c r="N123" i="2"/>
  <c r="P123" i="2"/>
  <c r="P127" i="2"/>
  <c r="S127" i="2"/>
  <c r="N127" i="2"/>
  <c r="J131" i="2"/>
  <c r="N131" i="2"/>
  <c r="S131" i="2"/>
  <c r="P131" i="2"/>
  <c r="J135" i="2"/>
  <c r="S135" i="2"/>
  <c r="N135" i="2"/>
  <c r="P135" i="2"/>
  <c r="N139" i="2"/>
  <c r="S139" i="2"/>
  <c r="P139" i="2"/>
  <c r="N143" i="2"/>
  <c r="P143" i="2"/>
  <c r="S143" i="2"/>
  <c r="J147" i="2"/>
  <c r="N147" i="2"/>
  <c r="S147" i="2"/>
  <c r="P147" i="2"/>
  <c r="J151" i="2"/>
  <c r="S151" i="2"/>
  <c r="N151" i="2"/>
  <c r="P151" i="2"/>
  <c r="P155" i="2"/>
  <c r="N155" i="2"/>
  <c r="S155" i="2"/>
  <c r="N159" i="2"/>
  <c r="S159" i="2"/>
  <c r="P159" i="2"/>
  <c r="J163" i="2"/>
  <c r="N163" i="2"/>
  <c r="P163" i="2"/>
  <c r="S163" i="2"/>
  <c r="J167" i="2"/>
  <c r="S167" i="2"/>
  <c r="N167" i="2"/>
  <c r="P167" i="2"/>
  <c r="P171" i="2"/>
  <c r="N171" i="2"/>
  <c r="S171" i="2"/>
  <c r="P175" i="2"/>
  <c r="N175" i="2"/>
  <c r="S175" i="2"/>
  <c r="J179" i="2"/>
  <c r="P179" i="2"/>
  <c r="N179" i="2"/>
  <c r="S179" i="2"/>
  <c r="J183" i="2"/>
  <c r="S183" i="2"/>
  <c r="P183" i="2"/>
  <c r="N183" i="2"/>
  <c r="L187" i="2"/>
  <c r="P187" i="2"/>
  <c r="N187" i="2"/>
  <c r="S187" i="2"/>
  <c r="L191" i="2"/>
  <c r="P191" i="2"/>
  <c r="N191" i="2"/>
  <c r="S191" i="2"/>
  <c r="K195" i="2"/>
  <c r="P195" i="2"/>
  <c r="N195" i="2"/>
  <c r="S195" i="2"/>
  <c r="S200" i="2"/>
  <c r="P200" i="2"/>
  <c r="N200" i="2"/>
  <c r="S204" i="2"/>
  <c r="P204" i="2"/>
  <c r="N204" i="2"/>
  <c r="L208" i="2"/>
  <c r="S208" i="2"/>
  <c r="P208" i="2"/>
  <c r="N208" i="2"/>
  <c r="J212" i="2"/>
  <c r="S212" i="2"/>
  <c r="P212" i="2"/>
  <c r="N212" i="2"/>
  <c r="J31" i="2"/>
  <c r="L67" i="2"/>
  <c r="L130" i="2"/>
  <c r="J12" i="2"/>
  <c r="K59" i="2"/>
  <c r="L16" i="2"/>
  <c r="L51" i="2"/>
  <c r="K55" i="2"/>
  <c r="J37" i="2"/>
  <c r="L201" i="2"/>
  <c r="K67" i="2"/>
  <c r="L83" i="2"/>
  <c r="L154" i="2"/>
  <c r="J208" i="2"/>
  <c r="K19" i="2"/>
  <c r="J67" i="2"/>
  <c r="K35" i="2"/>
  <c r="J118" i="2"/>
  <c r="K205" i="2"/>
  <c r="J166" i="2"/>
  <c r="J134" i="2"/>
  <c r="L59" i="2"/>
  <c r="L162" i="2"/>
  <c r="J114" i="2"/>
  <c r="K63" i="2"/>
  <c r="K51" i="2"/>
  <c r="K39" i="2"/>
  <c r="J24" i="2"/>
  <c r="K201" i="2"/>
  <c r="J158" i="2"/>
  <c r="L75" i="2"/>
  <c r="L17" i="2"/>
  <c r="H25" i="2"/>
  <c r="I25" i="2" s="1"/>
  <c r="J25" i="2"/>
  <c r="H38" i="2"/>
  <c r="I38" i="2" s="1"/>
  <c r="L38" i="2"/>
  <c r="J38" i="2"/>
  <c r="L52" i="2"/>
  <c r="J52" i="2"/>
  <c r="L60" i="2"/>
  <c r="J60" i="2"/>
  <c r="L68" i="2"/>
  <c r="J68" i="2"/>
  <c r="L76" i="2"/>
  <c r="K76" i="2"/>
  <c r="L104" i="2"/>
  <c r="K104" i="2"/>
  <c r="L112" i="2"/>
  <c r="K112" i="2"/>
  <c r="L121" i="2"/>
  <c r="K121" i="2"/>
  <c r="L133" i="2"/>
  <c r="K133" i="2"/>
  <c r="J133" i="2"/>
  <c r="L157" i="2"/>
  <c r="K157" i="2"/>
  <c r="J157" i="2"/>
  <c r="L210" i="2"/>
  <c r="K210" i="2"/>
  <c r="K43" i="2"/>
  <c r="K38" i="2"/>
  <c r="K33" i="2"/>
  <c r="K25" i="2"/>
  <c r="J97" i="2"/>
  <c r="J89" i="2"/>
  <c r="J121" i="2"/>
  <c r="L89" i="2"/>
  <c r="L43" i="2"/>
  <c r="L21" i="2"/>
  <c r="L14" i="2"/>
  <c r="J14" i="2"/>
  <c r="L18" i="2"/>
  <c r="J18" i="2"/>
  <c r="H22" i="2"/>
  <c r="I22" i="2" s="1"/>
  <c r="L22" i="2"/>
  <c r="L26" i="2"/>
  <c r="J26" i="2"/>
  <c r="H30" i="2"/>
  <c r="I30" i="2" s="1"/>
  <c r="L30" i="2"/>
  <c r="J30" i="2"/>
  <c r="L44" i="2"/>
  <c r="J44" i="2"/>
  <c r="L49" i="2"/>
  <c r="H53" i="2"/>
  <c r="I53" i="2" s="1"/>
  <c r="L53" i="2"/>
  <c r="H57" i="2"/>
  <c r="I57" i="2" s="1"/>
  <c r="L57" i="2"/>
  <c r="L61" i="2"/>
  <c r="L65" i="2"/>
  <c r="L69" i="2"/>
  <c r="K69" i="2"/>
  <c r="L73" i="2"/>
  <c r="K73" i="2"/>
  <c r="L77" i="2"/>
  <c r="K77" i="2"/>
  <c r="L81" i="2"/>
  <c r="K81" i="2"/>
  <c r="L85" i="2"/>
  <c r="K85" i="2"/>
  <c r="L90" i="2"/>
  <c r="K90" i="2"/>
  <c r="L94" i="2"/>
  <c r="K94" i="2"/>
  <c r="K105" i="2"/>
  <c r="L105" i="2"/>
  <c r="L109" i="2"/>
  <c r="K109" i="2"/>
  <c r="L113" i="2"/>
  <c r="K113" i="2"/>
  <c r="L117" i="2"/>
  <c r="K117" i="2"/>
  <c r="K122" i="2"/>
  <c r="K126" i="2"/>
  <c r="K138" i="2"/>
  <c r="K142" i="2"/>
  <c r="K146" i="2"/>
  <c r="K150" i="2"/>
  <c r="K170" i="2"/>
  <c r="K174" i="2"/>
  <c r="K178" i="2"/>
  <c r="L182" i="2"/>
  <c r="K182" i="2"/>
  <c r="L186" i="2"/>
  <c r="K186" i="2"/>
  <c r="L190" i="2"/>
  <c r="K190" i="2"/>
  <c r="H199" i="2"/>
  <c r="I199" i="2" s="1"/>
  <c r="L199" i="2"/>
  <c r="K199" i="2"/>
  <c r="L203" i="2"/>
  <c r="K203" i="2"/>
  <c r="L207" i="2"/>
  <c r="K207" i="2"/>
  <c r="L211" i="2"/>
  <c r="K211" i="2"/>
  <c r="K13" i="2"/>
  <c r="K61" i="2"/>
  <c r="J59" i="2"/>
  <c r="K53" i="2"/>
  <c r="J51" i="2"/>
  <c r="J43" i="2"/>
  <c r="J35" i="2"/>
  <c r="J33" i="2"/>
  <c r="K30" i="2"/>
  <c r="K24" i="2"/>
  <c r="J22" i="2"/>
  <c r="J85" i="2"/>
  <c r="J81" i="2"/>
  <c r="J77" i="2"/>
  <c r="J73" i="2"/>
  <c r="J69" i="2"/>
  <c r="J117" i="2"/>
  <c r="J113" i="2"/>
  <c r="J211" i="2"/>
  <c r="J207" i="2"/>
  <c r="J194" i="2"/>
  <c r="J178" i="2"/>
  <c r="J162" i="2"/>
  <c r="J146" i="2"/>
  <c r="J130" i="2"/>
  <c r="L55" i="2"/>
  <c r="L33" i="2"/>
  <c r="L174" i="2"/>
  <c r="L158" i="2"/>
  <c r="L142" i="2"/>
  <c r="L126" i="2"/>
  <c r="L48" i="2"/>
  <c r="J48" i="2"/>
  <c r="L56" i="2"/>
  <c r="J56" i="2"/>
  <c r="L64" i="2"/>
  <c r="J64" i="2"/>
  <c r="L72" i="2"/>
  <c r="K72" i="2"/>
  <c r="L80" i="2"/>
  <c r="K80" i="2"/>
  <c r="L84" i="2"/>
  <c r="K84" i="2"/>
  <c r="H93" i="2"/>
  <c r="I93" i="2" s="1"/>
  <c r="K93" i="2"/>
  <c r="K97" i="2"/>
  <c r="L108" i="2"/>
  <c r="K108" i="2"/>
  <c r="L116" i="2"/>
  <c r="K116" i="2"/>
  <c r="L125" i="2"/>
  <c r="K125" i="2"/>
  <c r="L129" i="2"/>
  <c r="K129" i="2"/>
  <c r="J129" i="2"/>
  <c r="H137" i="2"/>
  <c r="I137" i="2" s="1"/>
  <c r="L137" i="2"/>
  <c r="K137" i="2"/>
  <c r="J137" i="2"/>
  <c r="H141" i="2"/>
  <c r="I141" i="2" s="1"/>
  <c r="L141" i="2"/>
  <c r="K141" i="2"/>
  <c r="J141" i="2"/>
  <c r="H145" i="2"/>
  <c r="I145" i="2" s="1"/>
  <c r="L145" i="2"/>
  <c r="K145" i="2"/>
  <c r="J145" i="2"/>
  <c r="H149" i="2"/>
  <c r="I149" i="2" s="1"/>
  <c r="L149" i="2"/>
  <c r="K149" i="2"/>
  <c r="J149" i="2"/>
  <c r="L153" i="2"/>
  <c r="K153" i="2"/>
  <c r="J153" i="2"/>
  <c r="L161" i="2"/>
  <c r="K161" i="2"/>
  <c r="J161" i="2"/>
  <c r="L165" i="2"/>
  <c r="K165" i="2"/>
  <c r="J165" i="2"/>
  <c r="H169" i="2"/>
  <c r="I169" i="2" s="1"/>
  <c r="L169" i="2"/>
  <c r="K169" i="2"/>
  <c r="J169" i="2"/>
  <c r="H173" i="2"/>
  <c r="I173" i="2" s="1"/>
  <c r="L173" i="2"/>
  <c r="K173" i="2"/>
  <c r="J173" i="2"/>
  <c r="H177" i="2"/>
  <c r="I177" i="2" s="1"/>
  <c r="L177" i="2"/>
  <c r="K177" i="2"/>
  <c r="J177" i="2"/>
  <c r="K181" i="2"/>
  <c r="J181" i="2"/>
  <c r="L181" i="2"/>
  <c r="K185" i="2"/>
  <c r="L185" i="2"/>
  <c r="J185" i="2"/>
  <c r="K189" i="2"/>
  <c r="J189" i="2"/>
  <c r="L189" i="2"/>
  <c r="K193" i="2"/>
  <c r="L193" i="2"/>
  <c r="J193" i="2"/>
  <c r="L202" i="2"/>
  <c r="J202" i="2"/>
  <c r="K202" i="2"/>
  <c r="L206" i="2"/>
  <c r="J206" i="2"/>
  <c r="K206" i="2"/>
  <c r="J17" i="2"/>
  <c r="L19" i="2"/>
  <c r="L23" i="2"/>
  <c r="K23" i="2"/>
  <c r="L27" i="2"/>
  <c r="L31" i="2"/>
  <c r="L36" i="2"/>
  <c r="J36" i="2"/>
  <c r="L40" i="2"/>
  <c r="J40" i="2"/>
  <c r="L45" i="2"/>
  <c r="H50" i="2"/>
  <c r="I50" i="2" s="1"/>
  <c r="L50" i="2"/>
  <c r="J50" i="2"/>
  <c r="L54" i="2"/>
  <c r="J54" i="2"/>
  <c r="L58" i="2"/>
  <c r="J58" i="2"/>
  <c r="L62" i="2"/>
  <c r="J62" i="2"/>
  <c r="L66" i="2"/>
  <c r="J66" i="2"/>
  <c r="L70" i="2"/>
  <c r="K70" i="2"/>
  <c r="L74" i="2"/>
  <c r="K74" i="2"/>
  <c r="L78" i="2"/>
  <c r="K78" i="2"/>
  <c r="L82" i="2"/>
  <c r="K82" i="2"/>
  <c r="K87" i="2"/>
  <c r="L87" i="2"/>
  <c r="L91" i="2"/>
  <c r="K91" i="2"/>
  <c r="L95" i="2"/>
  <c r="K95" i="2"/>
  <c r="L106" i="2"/>
  <c r="K106" i="2"/>
  <c r="K110" i="2"/>
  <c r="K114" i="2"/>
  <c r="K118" i="2"/>
  <c r="L123" i="2"/>
  <c r="K123" i="2"/>
  <c r="L127" i="2"/>
  <c r="K127" i="2"/>
  <c r="J127" i="2"/>
  <c r="L131" i="2"/>
  <c r="K131" i="2"/>
  <c r="L135" i="2"/>
  <c r="K135" i="2"/>
  <c r="L139" i="2"/>
  <c r="K139" i="2"/>
  <c r="L143" i="2"/>
  <c r="K143" i="2"/>
  <c r="L147" i="2"/>
  <c r="K147" i="2"/>
  <c r="L151" i="2"/>
  <c r="K151" i="2"/>
  <c r="L155" i="2"/>
  <c r="K155" i="2"/>
  <c r="L159" i="2"/>
  <c r="K159" i="2"/>
  <c r="L163" i="2"/>
  <c r="K163" i="2"/>
  <c r="H167" i="2"/>
  <c r="I167" i="2" s="1"/>
  <c r="L167" i="2"/>
  <c r="K167" i="2"/>
  <c r="H171" i="2"/>
  <c r="I171" i="2" s="1"/>
  <c r="L171" i="2"/>
  <c r="K171" i="2"/>
  <c r="H175" i="2"/>
  <c r="I175" i="2" s="1"/>
  <c r="L175" i="2"/>
  <c r="K175" i="2"/>
  <c r="H179" i="2"/>
  <c r="I179" i="2" s="1"/>
  <c r="L179" i="2"/>
  <c r="K179" i="2"/>
  <c r="K183" i="2"/>
  <c r="K187" i="2"/>
  <c r="K191" i="2"/>
  <c r="J195" i="2"/>
  <c r="L200" i="2"/>
  <c r="J200" i="2"/>
  <c r="L204" i="2"/>
  <c r="J204" i="2"/>
  <c r="K208" i="2"/>
  <c r="K212" i="2"/>
  <c r="K15" i="2"/>
  <c r="J13" i="2"/>
  <c r="K66" i="2"/>
  <c r="K58" i="2"/>
  <c r="K50" i="2"/>
  <c r="J45" i="2"/>
  <c r="K29" i="2"/>
  <c r="J27" i="2"/>
  <c r="J21" i="2"/>
  <c r="J84" i="2"/>
  <c r="J80" i="2"/>
  <c r="J76" i="2"/>
  <c r="J72" i="2"/>
  <c r="J95" i="2"/>
  <c r="J91" i="2"/>
  <c r="J87" i="2"/>
  <c r="J123" i="2"/>
  <c r="J116" i="2"/>
  <c r="J112" i="2"/>
  <c r="J210" i="2"/>
  <c r="K200" i="2"/>
  <c r="J187" i="2"/>
  <c r="J171" i="2"/>
  <c r="J155" i="2"/>
  <c r="J139" i="2"/>
  <c r="L39" i="2"/>
  <c r="L29" i="2"/>
  <c r="L138" i="2"/>
  <c r="L122" i="2"/>
  <c r="L110" i="2"/>
  <c r="L183" i="2"/>
  <c r="K12" i="2"/>
  <c r="J16" i="2"/>
  <c r="L20" i="2"/>
  <c r="J20" i="2"/>
  <c r="L28" i="2"/>
  <c r="J28" i="2"/>
  <c r="L32" i="2"/>
  <c r="J32" i="2"/>
  <c r="L37" i="2"/>
  <c r="L42" i="2"/>
  <c r="J42" i="2"/>
  <c r="H46" i="2"/>
  <c r="I46" i="2" s="1"/>
  <c r="L46" i="2"/>
  <c r="J46" i="2"/>
  <c r="K71" i="2"/>
  <c r="K79" i="2"/>
  <c r="H88" i="2"/>
  <c r="I88" i="2" s="1"/>
  <c r="L88" i="2"/>
  <c r="K88" i="2"/>
  <c r="L92" i="2"/>
  <c r="K92" i="2"/>
  <c r="H96" i="2"/>
  <c r="I96" i="2" s="1"/>
  <c r="L96" i="2"/>
  <c r="K96" i="2"/>
  <c r="H103" i="2"/>
  <c r="I103" i="2" s="1"/>
  <c r="K103" i="2"/>
  <c r="H107" i="2"/>
  <c r="I107" i="2" s="1"/>
  <c r="K107" i="2"/>
  <c r="L111" i="2"/>
  <c r="K111" i="2"/>
  <c r="L115" i="2"/>
  <c r="K115" i="2"/>
  <c r="L119" i="2"/>
  <c r="K119" i="2"/>
  <c r="L124" i="2"/>
  <c r="K124" i="2"/>
  <c r="K128" i="2"/>
  <c r="L128" i="2"/>
  <c r="L132" i="2"/>
  <c r="J132" i="2"/>
  <c r="J136" i="2"/>
  <c r="L136" i="2"/>
  <c r="H140" i="2"/>
  <c r="I140" i="2" s="1"/>
  <c r="L140" i="2"/>
  <c r="J140" i="2"/>
  <c r="H144" i="2"/>
  <c r="I144" i="2" s="1"/>
  <c r="J144" i="2"/>
  <c r="L144" i="2"/>
  <c r="L148" i="2"/>
  <c r="J148" i="2"/>
  <c r="J152" i="2"/>
  <c r="L152" i="2"/>
  <c r="L156" i="2"/>
  <c r="J156" i="2"/>
  <c r="J160" i="2"/>
  <c r="L160" i="2"/>
  <c r="L164" i="2"/>
  <c r="J164" i="2"/>
  <c r="J168" i="2"/>
  <c r="L168" i="2"/>
  <c r="L172" i="2"/>
  <c r="J172" i="2"/>
  <c r="J176" i="2"/>
  <c r="L176" i="2"/>
  <c r="L180" i="2"/>
  <c r="J180" i="2"/>
  <c r="L184" i="2"/>
  <c r="J184" i="2"/>
  <c r="L188" i="2"/>
  <c r="J188" i="2"/>
  <c r="L192" i="2"/>
  <c r="J192" i="2"/>
  <c r="L196" i="2"/>
  <c r="J196" i="2"/>
  <c r="K196" i="2"/>
  <c r="L209" i="2"/>
  <c r="K209" i="2"/>
  <c r="L213" i="2"/>
  <c r="K213" i="2"/>
  <c r="K20" i="2"/>
  <c r="K17" i="2"/>
  <c r="J15" i="2"/>
  <c r="K68" i="2"/>
  <c r="K65" i="2"/>
  <c r="J63" i="2"/>
  <c r="K60" i="2"/>
  <c r="K57" i="2"/>
  <c r="J55" i="2"/>
  <c r="K52" i="2"/>
  <c r="K49" i="2"/>
  <c r="K44" i="2"/>
  <c r="J39" i="2"/>
  <c r="K36" i="2"/>
  <c r="K31" i="2"/>
  <c r="J29" i="2"/>
  <c r="K26" i="2"/>
  <c r="J23" i="2"/>
  <c r="J83" i="2"/>
  <c r="J79" i="2"/>
  <c r="J75" i="2"/>
  <c r="J71" i="2"/>
  <c r="J94" i="2"/>
  <c r="J90" i="2"/>
  <c r="J103" i="2"/>
  <c r="J108" i="2"/>
  <c r="J104" i="2"/>
  <c r="J122" i="2"/>
  <c r="J119" i="2"/>
  <c r="J115" i="2"/>
  <c r="J213" i="2"/>
  <c r="J209" i="2"/>
  <c r="K204" i="2"/>
  <c r="J199" i="2"/>
  <c r="J191" i="2"/>
  <c r="J186" i="2"/>
  <c r="K180" i="2"/>
  <c r="J175" i="2"/>
  <c r="J170" i="2"/>
  <c r="K164" i="2"/>
  <c r="J159" i="2"/>
  <c r="J154" i="2"/>
  <c r="K148" i="2"/>
  <c r="J143" i="2"/>
  <c r="J138" i="2"/>
  <c r="K132" i="2"/>
  <c r="J126" i="2"/>
  <c r="L93" i="2"/>
  <c r="L79" i="2"/>
  <c r="L63" i="2"/>
  <c r="L35" i="2"/>
  <c r="L25" i="2"/>
  <c r="L107" i="2"/>
  <c r="L166" i="2"/>
  <c r="L150" i="2"/>
  <c r="L134" i="2"/>
  <c r="L205" i="2"/>
  <c r="L195" i="2"/>
  <c r="L212" i="2"/>
  <c r="H31" i="2"/>
  <c r="I31" i="2" s="1"/>
  <c r="H165" i="2"/>
  <c r="I165" i="2" s="1"/>
  <c r="H106" i="2"/>
  <c r="I106" i="2" s="1"/>
  <c r="H174" i="2"/>
  <c r="I174" i="2" s="1"/>
  <c r="H187" i="2"/>
  <c r="I187" i="2" s="1"/>
  <c r="H58" i="2"/>
  <c r="I58" i="2" s="1"/>
  <c r="H122" i="2"/>
  <c r="I122" i="2" s="1"/>
  <c r="H20" i="2"/>
  <c r="I20" i="2" s="1"/>
  <c r="H49" i="2"/>
  <c r="I49" i="2" s="1"/>
  <c r="H80" i="2"/>
  <c r="I80" i="2" s="1"/>
  <c r="H170" i="2"/>
  <c r="I170" i="2" s="1"/>
  <c r="H210" i="2"/>
  <c r="I210" i="2" s="1"/>
  <c r="H82" i="2"/>
  <c r="I82" i="2" s="1"/>
  <c r="H116" i="2"/>
  <c r="I116" i="2" s="1"/>
  <c r="H126" i="2"/>
  <c r="I126" i="2" s="1"/>
  <c r="H148" i="2"/>
  <c r="I148" i="2" s="1"/>
  <c r="H153" i="2"/>
  <c r="I153" i="2" s="1"/>
  <c r="H172" i="2"/>
  <c r="I172" i="2" s="1"/>
  <c r="H183" i="2"/>
  <c r="I183" i="2" s="1"/>
  <c r="H206" i="2"/>
  <c r="I206" i="2" s="1"/>
  <c r="H40" i="2"/>
  <c r="I40" i="2" s="1"/>
  <c r="H78" i="2"/>
  <c r="I78" i="2" s="1"/>
  <c r="H135" i="2"/>
  <c r="I135" i="2" s="1"/>
  <c r="H168" i="2"/>
  <c r="I168" i="2" s="1"/>
  <c r="H48" i="2"/>
  <c r="I48" i="2" s="1"/>
  <c r="H90" i="2"/>
  <c r="I90" i="2" s="1"/>
  <c r="H110" i="2"/>
  <c r="I110" i="2" s="1"/>
  <c r="H139" i="2"/>
  <c r="I139" i="2" s="1"/>
  <c r="H180" i="2"/>
  <c r="I180" i="2" s="1"/>
  <c r="H191" i="2"/>
  <c r="I191" i="2" s="1"/>
  <c r="H21" i="2"/>
  <c r="I21" i="2" s="1"/>
  <c r="H37" i="2"/>
  <c r="I37" i="2" s="1"/>
  <c r="H52" i="2"/>
  <c r="I52" i="2" s="1"/>
  <c r="H54" i="2"/>
  <c r="I54" i="2" s="1"/>
  <c r="H74" i="2"/>
  <c r="I74" i="2" s="1"/>
  <c r="H94" i="2"/>
  <c r="I94" i="2" s="1"/>
  <c r="H131" i="2"/>
  <c r="I131" i="2" s="1"/>
  <c r="H161" i="2"/>
  <c r="I161" i="2" s="1"/>
  <c r="H176" i="2"/>
  <c r="I176" i="2" s="1"/>
  <c r="H178" i="2"/>
  <c r="I178" i="2" s="1"/>
  <c r="H195" i="2"/>
  <c r="I195" i="2" s="1"/>
  <c r="H202" i="2"/>
  <c r="I202" i="2" s="1"/>
  <c r="H65" i="2"/>
  <c r="I65" i="2" s="1"/>
  <c r="H67" i="2"/>
  <c r="I67" i="2" s="1"/>
  <c r="H104" i="2"/>
  <c r="I104" i="2" s="1"/>
  <c r="H142" i="2"/>
  <c r="I142" i="2" s="1"/>
  <c r="H157" i="2"/>
  <c r="I157" i="2" s="1"/>
  <c r="H17" i="2"/>
  <c r="I17" i="2" s="1"/>
  <c r="H23" i="2"/>
  <c r="I23" i="2" s="1"/>
  <c r="H27" i="2"/>
  <c r="I27" i="2" s="1"/>
  <c r="H35" i="2"/>
  <c r="I35" i="2" s="1"/>
  <c r="H39" i="2"/>
  <c r="I39" i="2" s="1"/>
  <c r="H61" i="2"/>
  <c r="I61" i="2" s="1"/>
  <c r="H63" i="2"/>
  <c r="I63" i="2" s="1"/>
  <c r="H108" i="2"/>
  <c r="I108" i="2" s="1"/>
  <c r="H112" i="2"/>
  <c r="I112" i="2" s="1"/>
  <c r="H114" i="2"/>
  <c r="I114" i="2" s="1"/>
  <c r="H118" i="2"/>
  <c r="I118" i="2" s="1"/>
  <c r="H146" i="2"/>
  <c r="I146" i="2" s="1"/>
  <c r="H150" i="2"/>
  <c r="I150" i="2" s="1"/>
  <c r="H181" i="2"/>
  <c r="I181" i="2" s="1"/>
  <c r="H200" i="2"/>
  <c r="I200" i="2" s="1"/>
  <c r="H208" i="2"/>
  <c r="I208" i="2" s="1"/>
  <c r="H16" i="2"/>
  <c r="I16" i="2" s="1"/>
  <c r="H36" i="2"/>
  <c r="I36" i="2" s="1"/>
  <c r="H44" i="2"/>
  <c r="I44" i="2" s="1"/>
  <c r="H56" i="2"/>
  <c r="I56" i="2" s="1"/>
  <c r="H69" i="2"/>
  <c r="I69" i="2" s="1"/>
  <c r="H71" i="2"/>
  <c r="I71" i="2" s="1"/>
  <c r="H76" i="2"/>
  <c r="I76" i="2" s="1"/>
  <c r="H84" i="2"/>
  <c r="I84" i="2" s="1"/>
  <c r="H105" i="2"/>
  <c r="I105" i="2" s="1"/>
  <c r="H124" i="2"/>
  <c r="I124" i="2" s="1"/>
  <c r="H138" i="2"/>
  <c r="I138" i="2" s="1"/>
  <c r="H143" i="2"/>
  <c r="I143" i="2" s="1"/>
  <c r="H147" i="2"/>
  <c r="I147" i="2" s="1"/>
  <c r="H151" i="2"/>
  <c r="I151" i="2" s="1"/>
  <c r="H204" i="2"/>
  <c r="I204" i="2" s="1"/>
  <c r="H212" i="2"/>
  <c r="I212" i="2" s="1"/>
  <c r="H18" i="2"/>
  <c r="I18" i="2" s="1"/>
  <c r="H24" i="2"/>
  <c r="I24" i="2" s="1"/>
  <c r="H81" i="2"/>
  <c r="I81" i="2" s="1"/>
  <c r="H83" i="2"/>
  <c r="I83" i="2" s="1"/>
  <c r="H87" i="2"/>
  <c r="I87" i="2" s="1"/>
  <c r="H89" i="2"/>
  <c r="I89" i="2" s="1"/>
  <c r="H95" i="2"/>
  <c r="I95" i="2" s="1"/>
  <c r="H115" i="2"/>
  <c r="I115" i="2" s="1"/>
  <c r="H128" i="2"/>
  <c r="I128" i="2" s="1"/>
  <c r="H134" i="2"/>
  <c r="I134" i="2" s="1"/>
  <c r="H201" i="2"/>
  <c r="I201" i="2" s="1"/>
  <c r="H209" i="2"/>
  <c r="I209" i="2" s="1"/>
  <c r="H13" i="2"/>
  <c r="I13" i="2" s="1"/>
  <c r="H15" i="2"/>
  <c r="I15" i="2" s="1"/>
  <c r="H26" i="2"/>
  <c r="I26" i="2" s="1"/>
  <c r="H29" i="2"/>
  <c r="I29" i="2" s="1"/>
  <c r="H32" i="2"/>
  <c r="I32" i="2" s="1"/>
  <c r="H85" i="2"/>
  <c r="I85" i="2" s="1"/>
  <c r="H92" i="2"/>
  <c r="I92" i="2" s="1"/>
  <c r="H97" i="2"/>
  <c r="I97" i="2" s="1"/>
  <c r="H121" i="2"/>
  <c r="I121" i="2" s="1"/>
  <c r="H156" i="2"/>
  <c r="I156" i="2" s="1"/>
  <c r="H186" i="2"/>
  <c r="I186" i="2" s="1"/>
  <c r="H73" i="2"/>
  <c r="I73" i="2" s="1"/>
  <c r="H75" i="2"/>
  <c r="I75" i="2" s="1"/>
  <c r="H130" i="2"/>
  <c r="I130" i="2" s="1"/>
  <c r="H205" i="2"/>
  <c r="I205" i="2" s="1"/>
  <c r="H213" i="2"/>
  <c r="I213" i="2" s="1"/>
  <c r="H14" i="2"/>
  <c r="I14" i="2" s="1"/>
  <c r="H42" i="2"/>
  <c r="I42" i="2" s="1"/>
  <c r="H45" i="2"/>
  <c r="I45" i="2" s="1"/>
  <c r="H60" i="2"/>
  <c r="I60" i="2" s="1"/>
  <c r="H62" i="2"/>
  <c r="I62" i="2" s="1"/>
  <c r="H64" i="2"/>
  <c r="I64" i="2" s="1"/>
  <c r="H66" i="2"/>
  <c r="I66" i="2" s="1"/>
  <c r="H68" i="2"/>
  <c r="I68" i="2" s="1"/>
  <c r="H70" i="2"/>
  <c r="I70" i="2" s="1"/>
  <c r="H72" i="2"/>
  <c r="I72" i="2" s="1"/>
  <c r="H77" i="2"/>
  <c r="I77" i="2" s="1"/>
  <c r="H79" i="2"/>
  <c r="I79" i="2" s="1"/>
  <c r="H133" i="2"/>
  <c r="I133" i="2" s="1"/>
  <c r="H160" i="2"/>
  <c r="I160" i="2" s="1"/>
  <c r="H182" i="2"/>
  <c r="I182" i="2" s="1"/>
  <c r="H19" i="2"/>
  <c r="I19" i="2" s="1"/>
  <c r="H91" i="2"/>
  <c r="I91" i="2" s="1"/>
  <c r="H111" i="2"/>
  <c r="I111" i="2" s="1"/>
  <c r="H125" i="2"/>
  <c r="I125" i="2" s="1"/>
  <c r="H132" i="2"/>
  <c r="I132" i="2" s="1"/>
  <c r="H154" i="2"/>
  <c r="I154" i="2" s="1"/>
  <c r="H158" i="2"/>
  <c r="I158" i="2" s="1"/>
  <c r="H163" i="2"/>
  <c r="I163" i="2" s="1"/>
  <c r="H184" i="2"/>
  <c r="I184" i="2" s="1"/>
  <c r="H189" i="2"/>
  <c r="I189" i="2" s="1"/>
  <c r="H193" i="2"/>
  <c r="I193" i="2" s="1"/>
  <c r="H207" i="2"/>
  <c r="I207" i="2" s="1"/>
  <c r="H28" i="2"/>
  <c r="I28" i="2" s="1"/>
  <c r="H119" i="2"/>
  <c r="I119" i="2" s="1"/>
  <c r="H196" i="2"/>
  <c r="I196" i="2" s="1"/>
  <c r="H203" i="2"/>
  <c r="I203" i="2" s="1"/>
  <c r="H211" i="2"/>
  <c r="I211" i="2" s="1"/>
  <c r="H109" i="2"/>
  <c r="I109" i="2" s="1"/>
  <c r="H113" i="2"/>
  <c r="I113" i="2" s="1"/>
  <c r="H117" i="2"/>
  <c r="I117" i="2" s="1"/>
  <c r="H123" i="2"/>
  <c r="I123" i="2" s="1"/>
  <c r="H127" i="2"/>
  <c r="I127" i="2" s="1"/>
  <c r="H129" i="2"/>
  <c r="I129" i="2" s="1"/>
  <c r="H136" i="2"/>
  <c r="I136" i="2" s="1"/>
  <c r="H155" i="2"/>
  <c r="I155" i="2" s="1"/>
  <c r="H162" i="2"/>
  <c r="I162" i="2" s="1"/>
  <c r="H164" i="2"/>
  <c r="I164" i="2" s="1"/>
  <c r="H188" i="2"/>
  <c r="I188" i="2" s="1"/>
  <c r="H190" i="2"/>
  <c r="I190" i="2" s="1"/>
  <c r="H152" i="2"/>
  <c r="I152" i="2" s="1"/>
  <c r="H159" i="2"/>
  <c r="I159" i="2" s="1"/>
  <c r="H166" i="2"/>
  <c r="I166" i="2" s="1"/>
  <c r="H185" i="2"/>
  <c r="I185" i="2" s="1"/>
  <c r="H192" i="2"/>
  <c r="I192" i="2" s="1"/>
  <c r="H194" i="2"/>
  <c r="I194" i="2" s="1"/>
  <c r="G10" i="1"/>
  <c r="G11" i="1"/>
  <c r="G12" i="1"/>
  <c r="G13" i="1"/>
  <c r="G14" i="1"/>
  <c r="M14" i="1" s="1"/>
  <c r="G15" i="1"/>
  <c r="M15" i="1" s="1"/>
  <c r="G16" i="1"/>
  <c r="M16" i="1" s="1"/>
  <c r="G17" i="1"/>
  <c r="M17" i="1" s="1"/>
  <c r="G18" i="1"/>
  <c r="M18" i="1" s="1"/>
  <c r="G19" i="1"/>
  <c r="M19" i="1" s="1"/>
  <c r="G20" i="1"/>
  <c r="M20" i="1" s="1"/>
  <c r="G21" i="1"/>
  <c r="M21" i="1" s="1"/>
  <c r="G22" i="1"/>
  <c r="M22" i="1" s="1"/>
  <c r="G23" i="1"/>
  <c r="M23" i="1" s="1"/>
  <c r="G24" i="1"/>
  <c r="M24" i="1" s="1"/>
  <c r="G25" i="1"/>
  <c r="M25" i="1" s="1"/>
  <c r="G26" i="1"/>
  <c r="M26" i="1" s="1"/>
  <c r="G29" i="1"/>
  <c r="M29" i="1" s="1"/>
  <c r="G30" i="1"/>
  <c r="M30" i="1" s="1"/>
  <c r="G31" i="1"/>
  <c r="M31" i="1" s="1"/>
  <c r="G32" i="1"/>
  <c r="M32" i="1" s="1"/>
  <c r="G33" i="1"/>
  <c r="M33" i="1" s="1"/>
  <c r="G34" i="1"/>
  <c r="M34" i="1" s="1"/>
  <c r="G35" i="1"/>
  <c r="M35" i="1" s="1"/>
  <c r="G36" i="1"/>
  <c r="M36" i="1" s="1"/>
  <c r="G37" i="1"/>
  <c r="M37" i="1" s="1"/>
  <c r="G40" i="1"/>
  <c r="M40" i="1" s="1"/>
  <c r="G41" i="1"/>
  <c r="M41" i="1" s="1"/>
  <c r="G42" i="1"/>
  <c r="M42" i="1" s="1"/>
  <c r="G43" i="1"/>
  <c r="M43" i="1" s="1"/>
  <c r="G44" i="1"/>
  <c r="M44" i="1" s="1"/>
  <c r="G45" i="1"/>
  <c r="M45" i="1" s="1"/>
  <c r="G46" i="1"/>
  <c r="M46" i="1" s="1"/>
  <c r="G47" i="1"/>
  <c r="M47" i="1" s="1"/>
  <c r="G48" i="1"/>
  <c r="M48" i="1" s="1"/>
  <c r="G49" i="1"/>
  <c r="M49" i="1" s="1"/>
  <c r="G50" i="1"/>
  <c r="M50" i="1" s="1"/>
  <c r="G51" i="1"/>
  <c r="M51" i="1" s="1"/>
  <c r="G52" i="1"/>
  <c r="M52" i="1" s="1"/>
  <c r="G55" i="1"/>
  <c r="M55" i="1" s="1"/>
  <c r="G56" i="1"/>
  <c r="M56" i="1" s="1"/>
  <c r="G57" i="1"/>
  <c r="M57" i="1" s="1"/>
  <c r="G58" i="1"/>
  <c r="M58" i="1" s="1"/>
  <c r="G59" i="1"/>
  <c r="M59" i="1" s="1"/>
  <c r="G60" i="1"/>
  <c r="M60" i="1" s="1"/>
  <c r="G61" i="1"/>
  <c r="M61" i="1" s="1"/>
  <c r="G62" i="1"/>
  <c r="M62" i="1" s="1"/>
  <c r="G63" i="1"/>
  <c r="M63" i="1" s="1"/>
  <c r="G64" i="1"/>
  <c r="M64" i="1" s="1"/>
  <c r="G65" i="1"/>
  <c r="M65" i="1" s="1"/>
  <c r="G66" i="1"/>
  <c r="M66" i="1" s="1"/>
  <c r="G67" i="1"/>
  <c r="M67" i="1" s="1"/>
  <c r="G68" i="1"/>
  <c r="M68" i="1" s="1"/>
  <c r="G71" i="1"/>
  <c r="M71" i="1" s="1"/>
  <c r="G72" i="1"/>
  <c r="M72" i="1" s="1"/>
  <c r="G73" i="1"/>
  <c r="M73" i="1" s="1"/>
  <c r="G74" i="1"/>
  <c r="M74" i="1" s="1"/>
  <c r="G75" i="1"/>
  <c r="M75" i="1" s="1"/>
  <c r="G76" i="1"/>
  <c r="M76" i="1" s="1"/>
  <c r="G77" i="1"/>
  <c r="M77" i="1" s="1"/>
  <c r="G78" i="1"/>
  <c r="M78" i="1" s="1"/>
  <c r="G79" i="1"/>
  <c r="M79" i="1" s="1"/>
  <c r="G80" i="1"/>
  <c r="M80" i="1" s="1"/>
  <c r="G81" i="1"/>
  <c r="M81" i="1" s="1"/>
  <c r="G82" i="1"/>
  <c r="M82" i="1" s="1"/>
  <c r="G83" i="1"/>
  <c r="M83" i="1" s="1"/>
  <c r="G84" i="1"/>
  <c r="M84" i="1" s="1"/>
  <c r="G85" i="1"/>
  <c r="M85" i="1" s="1"/>
  <c r="G86" i="1"/>
  <c r="M86" i="1" s="1"/>
  <c r="G87" i="1"/>
  <c r="M87" i="1" s="1"/>
  <c r="G88" i="1"/>
  <c r="M88" i="1" s="1"/>
  <c r="G89" i="1"/>
  <c r="M89" i="1" s="1"/>
  <c r="G90" i="1"/>
  <c r="M90" i="1" s="1"/>
  <c r="G91" i="1"/>
  <c r="M91" i="1" s="1"/>
  <c r="G92" i="1"/>
  <c r="M92" i="1" s="1"/>
  <c r="G93" i="1"/>
  <c r="M93" i="1" s="1"/>
  <c r="G94" i="1"/>
  <c r="M94" i="1" s="1"/>
  <c r="G95" i="1"/>
  <c r="M95" i="1" s="1"/>
  <c r="G96" i="1"/>
  <c r="M96" i="1" s="1"/>
  <c r="G97" i="1"/>
  <c r="M97" i="1" s="1"/>
  <c r="G98" i="1"/>
  <c r="M98" i="1" s="1"/>
  <c r="G99" i="1"/>
  <c r="M99" i="1" s="1"/>
  <c r="G100" i="1"/>
  <c r="M100" i="1" s="1"/>
  <c r="G101" i="1"/>
  <c r="M101" i="1" s="1"/>
  <c r="G102" i="1"/>
  <c r="M102" i="1" s="1"/>
  <c r="G103" i="1"/>
  <c r="M103" i="1" s="1"/>
  <c r="G104" i="1"/>
  <c r="M104" i="1" s="1"/>
  <c r="G105" i="1"/>
  <c r="M105" i="1" s="1"/>
  <c r="M106" i="1"/>
  <c r="G107" i="1"/>
  <c r="M107" i="1" s="1"/>
  <c r="G108" i="1"/>
  <c r="M108" i="1" s="1"/>
  <c r="G109" i="1"/>
  <c r="M109" i="1" s="1"/>
  <c r="G110" i="1"/>
  <c r="M110" i="1" s="1"/>
  <c r="G111" i="1"/>
  <c r="M111" i="1" s="1"/>
  <c r="G112" i="1"/>
  <c r="M112" i="1" s="1"/>
  <c r="M12" i="2" l="1"/>
  <c r="L12" i="1"/>
  <c r="M12" i="1"/>
  <c r="L11" i="1"/>
  <c r="M11" i="1"/>
  <c r="M10" i="1"/>
  <c r="L10" i="1"/>
  <c r="L13" i="1"/>
  <c r="M13" i="1"/>
  <c r="H99" i="2"/>
  <c r="I99" i="2" s="1"/>
  <c r="J99" i="2"/>
  <c r="L99" i="2"/>
  <c r="K99" i="2"/>
  <c r="L98" i="2"/>
  <c r="P98" i="2"/>
  <c r="H98" i="2"/>
  <c r="I98" i="2" s="1"/>
  <c r="S98" i="2"/>
  <c r="M98" i="2" s="1"/>
  <c r="J98" i="2"/>
  <c r="K98" i="2"/>
  <c r="M30" i="2"/>
  <c r="M39" i="2"/>
  <c r="M183" i="2"/>
  <c r="M171" i="2"/>
  <c r="M163" i="2"/>
  <c r="M159" i="2"/>
  <c r="M131" i="2"/>
  <c r="M118" i="2"/>
  <c r="M114" i="2"/>
  <c r="M110" i="2"/>
  <c r="M106" i="2"/>
  <c r="M99" i="2"/>
  <c r="M82" i="2"/>
  <c r="M78" i="2"/>
  <c r="M74" i="2"/>
  <c r="M70" i="2"/>
  <c r="M66" i="2"/>
  <c r="M31" i="2"/>
  <c r="M27" i="2"/>
  <c r="M23" i="2"/>
  <c r="M15" i="2"/>
  <c r="M203" i="2"/>
  <c r="M199" i="2"/>
  <c r="M190" i="2"/>
  <c r="M122" i="2"/>
  <c r="M117" i="2"/>
  <c r="M94" i="2"/>
  <c r="M181" i="2"/>
  <c r="M149" i="2"/>
  <c r="M133" i="2"/>
  <c r="M112" i="2"/>
  <c r="M80" i="2"/>
  <c r="M64" i="2"/>
  <c r="M60" i="2"/>
  <c r="M25" i="2"/>
  <c r="M17" i="2"/>
  <c r="M201" i="2"/>
  <c r="M196" i="2"/>
  <c r="M144" i="2"/>
  <c r="M140" i="2"/>
  <c r="M136" i="2"/>
  <c r="M132" i="2"/>
  <c r="M63" i="2"/>
  <c r="M155" i="2"/>
  <c r="M123" i="2"/>
  <c r="M109" i="2"/>
  <c r="M105" i="2"/>
  <c r="M61" i="2"/>
  <c r="M89" i="2"/>
  <c r="M29" i="2"/>
  <c r="M107" i="2"/>
  <c r="M83" i="2"/>
  <c r="M79" i="2"/>
  <c r="O111" i="1"/>
  <c r="Q111" i="1"/>
  <c r="T111" i="1"/>
  <c r="O107" i="1"/>
  <c r="Q107" i="1"/>
  <c r="T107" i="1"/>
  <c r="T99" i="1"/>
  <c r="O99" i="1"/>
  <c r="Q99" i="1"/>
  <c r="O95" i="1"/>
  <c r="Q95" i="1"/>
  <c r="T95" i="1"/>
  <c r="O91" i="1"/>
  <c r="T91" i="1"/>
  <c r="Q91" i="1"/>
  <c r="Q87" i="1"/>
  <c r="O87" i="1"/>
  <c r="T87" i="1"/>
  <c r="T83" i="1"/>
  <c r="O83" i="1"/>
  <c r="Q83" i="1"/>
  <c r="T79" i="1"/>
  <c r="O79" i="1"/>
  <c r="Q79" i="1"/>
  <c r="O75" i="1"/>
  <c r="Q75" i="1"/>
  <c r="T75" i="1"/>
  <c r="Q71" i="1"/>
  <c r="O71" i="1"/>
  <c r="T71" i="1"/>
  <c r="Q65" i="1"/>
  <c r="O65" i="1"/>
  <c r="T65" i="1"/>
  <c r="Q61" i="1"/>
  <c r="T61" i="1"/>
  <c r="O61" i="1"/>
  <c r="Q57" i="1"/>
  <c r="T57" i="1"/>
  <c r="O57" i="1"/>
  <c r="T51" i="1"/>
  <c r="O51" i="1"/>
  <c r="Q51" i="1"/>
  <c r="O47" i="1"/>
  <c r="Q47" i="1"/>
  <c r="T47" i="1"/>
  <c r="Q43" i="1"/>
  <c r="O43" i="1"/>
  <c r="T43" i="1"/>
  <c r="O37" i="1"/>
  <c r="Q37" i="1"/>
  <c r="T37" i="1"/>
  <c r="Q33" i="1"/>
  <c r="T33" i="1"/>
  <c r="O33" i="1"/>
  <c r="Q29" i="1"/>
  <c r="O29" i="1"/>
  <c r="T29" i="1"/>
  <c r="Q23" i="1"/>
  <c r="O23" i="1"/>
  <c r="N23" i="1" s="1"/>
  <c r="T23" i="1"/>
  <c r="T19" i="1"/>
  <c r="Q19" i="1"/>
  <c r="O19" i="1"/>
  <c r="N19" i="1" s="1"/>
  <c r="O15" i="1"/>
  <c r="Q15" i="1"/>
  <c r="T15" i="1"/>
  <c r="O11" i="1"/>
  <c r="N11" i="1" s="1"/>
  <c r="Q11" i="1"/>
  <c r="T11" i="1"/>
  <c r="T106" i="1"/>
  <c r="O106" i="1"/>
  <c r="Q106" i="1"/>
  <c r="T94" i="1"/>
  <c r="Q94" i="1"/>
  <c r="O94" i="1"/>
  <c r="N94" i="1" s="1"/>
  <c r="T82" i="1"/>
  <c r="O82" i="1"/>
  <c r="Q82" i="1"/>
  <c r="T74" i="1"/>
  <c r="O74" i="1"/>
  <c r="Q74" i="1"/>
  <c r="O64" i="1"/>
  <c r="T64" i="1"/>
  <c r="Q64" i="1"/>
  <c r="O56" i="1"/>
  <c r="Q56" i="1"/>
  <c r="T56" i="1"/>
  <c r="T50" i="1"/>
  <c r="O50" i="1"/>
  <c r="Q50" i="1"/>
  <c r="Q46" i="1"/>
  <c r="T46" i="1"/>
  <c r="O46" i="1"/>
  <c r="T36" i="1"/>
  <c r="Q36" i="1"/>
  <c r="O36" i="1"/>
  <c r="O32" i="1"/>
  <c r="Q32" i="1"/>
  <c r="T32" i="1"/>
  <c r="T26" i="1"/>
  <c r="Q26" i="1"/>
  <c r="O26" i="1"/>
  <c r="T22" i="1"/>
  <c r="O22" i="1"/>
  <c r="Q22" i="1"/>
  <c r="T18" i="1"/>
  <c r="O18" i="1"/>
  <c r="N18" i="1" s="1"/>
  <c r="Q18" i="1"/>
  <c r="O14" i="1"/>
  <c r="Q14" i="1"/>
  <c r="T14" i="1"/>
  <c r="O10" i="1"/>
  <c r="T10" i="1"/>
  <c r="Q10" i="1"/>
  <c r="Q109" i="1"/>
  <c r="O109" i="1"/>
  <c r="T109" i="1"/>
  <c r="Q105" i="1"/>
  <c r="O105" i="1"/>
  <c r="T105" i="1"/>
  <c r="Q101" i="1"/>
  <c r="T101" i="1"/>
  <c r="O101" i="1"/>
  <c r="N101" i="1" s="1"/>
  <c r="Q97" i="1"/>
  <c r="O97" i="1"/>
  <c r="T97" i="1"/>
  <c r="Q93" i="1"/>
  <c r="O93" i="1"/>
  <c r="T93" i="1"/>
  <c r="Q89" i="1"/>
  <c r="O89" i="1"/>
  <c r="T89" i="1"/>
  <c r="Q85" i="1"/>
  <c r="T85" i="1"/>
  <c r="O85" i="1"/>
  <c r="Q81" i="1"/>
  <c r="O81" i="1"/>
  <c r="T81" i="1"/>
  <c r="Q77" i="1"/>
  <c r="T77" i="1"/>
  <c r="O77" i="1"/>
  <c r="Q73" i="1"/>
  <c r="O73" i="1"/>
  <c r="T73" i="1"/>
  <c r="O67" i="1"/>
  <c r="Q67" i="1"/>
  <c r="T67" i="1"/>
  <c r="Q63" i="1"/>
  <c r="O63" i="1"/>
  <c r="T63" i="1"/>
  <c r="T59" i="1"/>
  <c r="O59" i="1"/>
  <c r="Q59" i="1"/>
  <c r="Q55" i="1"/>
  <c r="T55" i="1"/>
  <c r="O55" i="1"/>
  <c r="Q49" i="1"/>
  <c r="T49" i="1"/>
  <c r="O49" i="1"/>
  <c r="N49" i="1" s="1"/>
  <c r="O45" i="1"/>
  <c r="Q45" i="1"/>
  <c r="T45" i="1"/>
  <c r="O41" i="1"/>
  <c r="Q41" i="1"/>
  <c r="T41" i="1"/>
  <c r="Q35" i="1"/>
  <c r="O35" i="1"/>
  <c r="T35" i="1"/>
  <c r="T31" i="1"/>
  <c r="O31" i="1"/>
  <c r="Q31" i="1"/>
  <c r="Q25" i="1"/>
  <c r="O25" i="1"/>
  <c r="N25" i="1" s="1"/>
  <c r="T25" i="1"/>
  <c r="Q21" i="1"/>
  <c r="T21" i="1"/>
  <c r="O21" i="1"/>
  <c r="Q17" i="1"/>
  <c r="O17" i="1"/>
  <c r="N17" i="1" s="1"/>
  <c r="T17" i="1"/>
  <c r="T13" i="1"/>
  <c r="Q13" i="1"/>
  <c r="O13" i="1"/>
  <c r="N13" i="1" s="1"/>
  <c r="Q103" i="1"/>
  <c r="T103" i="1"/>
  <c r="O103" i="1"/>
  <c r="T110" i="1"/>
  <c r="Q110" i="1"/>
  <c r="O110" i="1"/>
  <c r="T102" i="1"/>
  <c r="O102" i="1"/>
  <c r="Q102" i="1"/>
  <c r="T98" i="1"/>
  <c r="O98" i="1"/>
  <c r="Q98" i="1"/>
  <c r="T90" i="1"/>
  <c r="O90" i="1"/>
  <c r="Q90" i="1"/>
  <c r="T86" i="1"/>
  <c r="O86" i="1"/>
  <c r="Q86" i="1"/>
  <c r="T78" i="1"/>
  <c r="Q78" i="1"/>
  <c r="O78" i="1"/>
  <c r="O68" i="1"/>
  <c r="T68" i="1"/>
  <c r="Q68" i="1"/>
  <c r="O60" i="1"/>
  <c r="Q60" i="1"/>
  <c r="T60" i="1"/>
  <c r="O42" i="1"/>
  <c r="T42" i="1"/>
  <c r="Q42" i="1"/>
  <c r="O112" i="1"/>
  <c r="Q112" i="1"/>
  <c r="T112" i="1"/>
  <c r="O108" i="1"/>
  <c r="T108" i="1"/>
  <c r="Q108" i="1"/>
  <c r="O104" i="1"/>
  <c r="Q104" i="1"/>
  <c r="T104" i="1"/>
  <c r="O100" i="1"/>
  <c r="Q100" i="1"/>
  <c r="T100" i="1"/>
  <c r="O96" i="1"/>
  <c r="Q96" i="1"/>
  <c r="T96" i="1"/>
  <c r="O92" i="1"/>
  <c r="T92" i="1"/>
  <c r="Q92" i="1"/>
  <c r="O88" i="1"/>
  <c r="Q88" i="1"/>
  <c r="T88" i="1"/>
  <c r="O84" i="1"/>
  <c r="T84" i="1"/>
  <c r="Q84" i="1"/>
  <c r="O80" i="1"/>
  <c r="Q80" i="1"/>
  <c r="T80" i="1"/>
  <c r="O76" i="1"/>
  <c r="T76" i="1"/>
  <c r="Q76" i="1"/>
  <c r="O72" i="1"/>
  <c r="T72" i="1"/>
  <c r="Q72" i="1"/>
  <c r="T66" i="1"/>
  <c r="O66" i="1"/>
  <c r="Q66" i="1"/>
  <c r="T62" i="1"/>
  <c r="Q62" i="1"/>
  <c r="O62" i="1"/>
  <c r="T58" i="1"/>
  <c r="O58" i="1"/>
  <c r="Q58" i="1"/>
  <c r="O52" i="1"/>
  <c r="T52" i="1"/>
  <c r="Q52" i="1"/>
  <c r="O48" i="1"/>
  <c r="Q48" i="1"/>
  <c r="T48" i="1"/>
  <c r="T44" i="1"/>
  <c r="O44" i="1"/>
  <c r="Q44" i="1"/>
  <c r="T40" i="1"/>
  <c r="O40" i="1"/>
  <c r="Q40" i="1"/>
  <c r="T34" i="1"/>
  <c r="O34" i="1"/>
  <c r="Q34" i="1"/>
  <c r="T30" i="1"/>
  <c r="O30" i="1"/>
  <c r="Q30" i="1"/>
  <c r="O24" i="1"/>
  <c r="Q24" i="1"/>
  <c r="T24" i="1"/>
  <c r="O20" i="1"/>
  <c r="Q20" i="1"/>
  <c r="T20" i="1"/>
  <c r="Q16" i="1"/>
  <c r="T16" i="1"/>
  <c r="O16" i="1"/>
  <c r="Q12" i="1"/>
  <c r="O12" i="1"/>
  <c r="T12" i="1"/>
  <c r="M212" i="2"/>
  <c r="M208" i="2"/>
  <c r="M204" i="2"/>
  <c r="M147" i="2"/>
  <c r="M143" i="2"/>
  <c r="M127" i="2"/>
  <c r="M91" i="2"/>
  <c r="M54" i="2"/>
  <c r="M50" i="2"/>
  <c r="M19" i="2"/>
  <c r="M211" i="2"/>
  <c r="M182" i="2"/>
  <c r="M178" i="2"/>
  <c r="M170" i="2"/>
  <c r="M166" i="2"/>
  <c r="M162" i="2"/>
  <c r="M158" i="2"/>
  <c r="M154" i="2"/>
  <c r="M150" i="2"/>
  <c r="M146" i="2"/>
  <c r="M142" i="2"/>
  <c r="M138" i="2"/>
  <c r="M85" i="2"/>
  <c r="M69" i="2"/>
  <c r="M14" i="2"/>
  <c r="M189" i="2"/>
  <c r="M173" i="2"/>
  <c r="M157" i="2"/>
  <c r="M141" i="2"/>
  <c r="M125" i="2"/>
  <c r="M104" i="2"/>
  <c r="M72" i="2"/>
  <c r="M48" i="2"/>
  <c r="M38" i="2"/>
  <c r="M213" i="2"/>
  <c r="M176" i="2"/>
  <c r="M172" i="2"/>
  <c r="M168" i="2"/>
  <c r="M164" i="2"/>
  <c r="M115" i="2"/>
  <c r="M46" i="2"/>
  <c r="M42" i="2"/>
  <c r="M37" i="2"/>
  <c r="M32" i="2"/>
  <c r="M28" i="2"/>
  <c r="M167" i="2"/>
  <c r="M135" i="2"/>
  <c r="M87" i="2"/>
  <c r="M62" i="2"/>
  <c r="M58" i="2"/>
  <c r="M194" i="2"/>
  <c r="M186" i="2"/>
  <c r="M174" i="2"/>
  <c r="M113" i="2"/>
  <c r="M90" i="2"/>
  <c r="M73" i="2"/>
  <c r="M26" i="2"/>
  <c r="M210" i="2"/>
  <c r="M193" i="2"/>
  <c r="M177" i="2"/>
  <c r="M161" i="2"/>
  <c r="M145" i="2"/>
  <c r="M129" i="2"/>
  <c r="M121" i="2"/>
  <c r="M108" i="2"/>
  <c r="M97" i="2"/>
  <c r="M76" i="2"/>
  <c r="M56" i="2"/>
  <c r="M52" i="2"/>
  <c r="M43" i="2"/>
  <c r="M21" i="2"/>
  <c r="M13" i="2"/>
  <c r="M192" i="2"/>
  <c r="M188" i="2"/>
  <c r="M184" i="2"/>
  <c r="M180" i="2"/>
  <c r="M128" i="2"/>
  <c r="M124" i="2"/>
  <c r="M119" i="2"/>
  <c r="M59" i="2"/>
  <c r="M55" i="2"/>
  <c r="M51" i="2"/>
  <c r="M24" i="2"/>
  <c r="M20" i="2"/>
  <c r="M18" i="2"/>
  <c r="M200" i="2"/>
  <c r="M195" i="2"/>
  <c r="M191" i="2"/>
  <c r="M187" i="2"/>
  <c r="M179" i="2"/>
  <c r="M175" i="2"/>
  <c r="M151" i="2"/>
  <c r="M139" i="2"/>
  <c r="M95" i="2"/>
  <c r="M45" i="2"/>
  <c r="M40" i="2"/>
  <c r="M36" i="2"/>
  <c r="M207" i="2"/>
  <c r="M134" i="2"/>
  <c r="M130" i="2"/>
  <c r="M126" i="2"/>
  <c r="M81" i="2"/>
  <c r="M77" i="2"/>
  <c r="M65" i="2"/>
  <c r="M57" i="2"/>
  <c r="M53" i="2"/>
  <c r="M44" i="2"/>
  <c r="M35" i="2"/>
  <c r="M206" i="2"/>
  <c r="M202" i="2"/>
  <c r="M185" i="2"/>
  <c r="M169" i="2"/>
  <c r="M165" i="2"/>
  <c r="M153" i="2"/>
  <c r="M137" i="2"/>
  <c r="M116" i="2"/>
  <c r="M93" i="2"/>
  <c r="M84" i="2"/>
  <c r="M68" i="2"/>
  <c r="M33" i="2"/>
  <c r="M209" i="2"/>
  <c r="M205" i="2"/>
  <c r="M160" i="2"/>
  <c r="M156" i="2"/>
  <c r="M152" i="2"/>
  <c r="M148" i="2"/>
  <c r="M111" i="2"/>
  <c r="M103" i="2"/>
  <c r="M96" i="2"/>
  <c r="M92" i="2"/>
  <c r="M88" i="2"/>
  <c r="M75" i="2"/>
  <c r="M71" i="2"/>
  <c r="M67" i="2"/>
  <c r="M16" i="2"/>
  <c r="M49" i="2"/>
  <c r="M22" i="2"/>
  <c r="L110" i="1"/>
  <c r="K110" i="1"/>
  <c r="L102" i="1"/>
  <c r="K102" i="1"/>
  <c r="L94" i="1"/>
  <c r="K94" i="1"/>
  <c r="L86" i="1"/>
  <c r="K86" i="1"/>
  <c r="L82" i="1"/>
  <c r="K82" i="1"/>
  <c r="L74" i="1"/>
  <c r="K74" i="1"/>
  <c r="L68" i="1"/>
  <c r="K68" i="1"/>
  <c r="L64" i="1"/>
  <c r="K64" i="1"/>
  <c r="L56" i="1"/>
  <c r="K56" i="1"/>
  <c r="L50" i="1"/>
  <c r="K50" i="1"/>
  <c r="L42" i="1"/>
  <c r="K42" i="1"/>
  <c r="L32" i="1"/>
  <c r="K32" i="1"/>
  <c r="L22" i="1"/>
  <c r="K22" i="1"/>
  <c r="L18" i="1"/>
  <c r="K18" i="1"/>
  <c r="L14" i="1"/>
  <c r="K14" i="1"/>
  <c r="L109" i="1"/>
  <c r="K109" i="1"/>
  <c r="L105" i="1"/>
  <c r="K105" i="1"/>
  <c r="K101" i="1"/>
  <c r="L101" i="1"/>
  <c r="L97" i="1"/>
  <c r="K97" i="1"/>
  <c r="L93" i="1"/>
  <c r="K93" i="1"/>
  <c r="L89" i="1"/>
  <c r="K89" i="1"/>
  <c r="K85" i="1"/>
  <c r="L85" i="1"/>
  <c r="L81" i="1"/>
  <c r="K81" i="1"/>
  <c r="L77" i="1"/>
  <c r="K77" i="1"/>
  <c r="L73" i="1"/>
  <c r="K73" i="1"/>
  <c r="L67" i="1"/>
  <c r="K67" i="1"/>
  <c r="K63" i="1"/>
  <c r="L63" i="1"/>
  <c r="L59" i="1"/>
  <c r="K59" i="1"/>
  <c r="L55" i="1"/>
  <c r="K55" i="1"/>
  <c r="K49" i="1"/>
  <c r="L49" i="1"/>
  <c r="L45" i="1"/>
  <c r="K45" i="1"/>
  <c r="K41" i="1"/>
  <c r="L41" i="1"/>
  <c r="K35" i="1"/>
  <c r="L35" i="1"/>
  <c r="L31" i="1"/>
  <c r="K31" i="1"/>
  <c r="L21" i="1"/>
  <c r="K21" i="1"/>
  <c r="L17" i="1"/>
  <c r="K17" i="1"/>
  <c r="K13" i="1"/>
  <c r="L112" i="1"/>
  <c r="K112" i="1"/>
  <c r="L108" i="1"/>
  <c r="K108" i="1"/>
  <c r="L104" i="1"/>
  <c r="K104" i="1"/>
  <c r="L100" i="1"/>
  <c r="K100" i="1"/>
  <c r="L96" i="1"/>
  <c r="K96" i="1"/>
  <c r="L92" i="1"/>
  <c r="K92" i="1"/>
  <c r="L88" i="1"/>
  <c r="K88" i="1"/>
  <c r="L84" i="1"/>
  <c r="K84" i="1"/>
  <c r="L80" i="1"/>
  <c r="K80" i="1"/>
  <c r="L76" i="1"/>
  <c r="K76" i="1"/>
  <c r="L72" i="1"/>
  <c r="K72" i="1"/>
  <c r="L66" i="1"/>
  <c r="K66" i="1"/>
  <c r="L62" i="1"/>
  <c r="K62" i="1"/>
  <c r="L58" i="1"/>
  <c r="K58" i="1"/>
  <c r="L52" i="1"/>
  <c r="K52" i="1"/>
  <c r="L48" i="1"/>
  <c r="K48" i="1"/>
  <c r="L44" i="1"/>
  <c r="K44" i="1"/>
  <c r="L40" i="1"/>
  <c r="K40" i="1"/>
  <c r="L34" i="1"/>
  <c r="K34" i="1"/>
  <c r="L30" i="1"/>
  <c r="K30" i="1"/>
  <c r="L24" i="1"/>
  <c r="K24" i="1"/>
  <c r="L20" i="1"/>
  <c r="K20" i="1"/>
  <c r="L16" i="1"/>
  <c r="K16" i="1"/>
  <c r="K12" i="1"/>
  <c r="L111" i="1"/>
  <c r="K111" i="1"/>
  <c r="L107" i="1"/>
  <c r="K107" i="1"/>
  <c r="L103" i="1"/>
  <c r="K103" i="1"/>
  <c r="L99" i="1"/>
  <c r="K99" i="1"/>
  <c r="L95" i="1"/>
  <c r="K95" i="1"/>
  <c r="L91" i="1"/>
  <c r="K91" i="1"/>
  <c r="L87" i="1"/>
  <c r="K87" i="1"/>
  <c r="L83" i="1"/>
  <c r="K83" i="1"/>
  <c r="L79" i="1"/>
  <c r="K79" i="1"/>
  <c r="L75" i="1"/>
  <c r="K75" i="1"/>
  <c r="L71" i="1"/>
  <c r="K71" i="1"/>
  <c r="L65" i="1"/>
  <c r="K65" i="1"/>
  <c r="K61" i="1"/>
  <c r="L61" i="1"/>
  <c r="L57" i="1"/>
  <c r="K57" i="1"/>
  <c r="L51" i="1"/>
  <c r="K51" i="1"/>
  <c r="L47" i="1"/>
  <c r="K47" i="1"/>
  <c r="L43" i="1"/>
  <c r="K43" i="1"/>
  <c r="L37" i="1"/>
  <c r="K37" i="1"/>
  <c r="K33" i="1"/>
  <c r="L33" i="1"/>
  <c r="L29" i="1"/>
  <c r="K29" i="1"/>
  <c r="L23" i="1"/>
  <c r="K23" i="1"/>
  <c r="L19" i="1"/>
  <c r="K19" i="1"/>
  <c r="K15" i="1"/>
  <c r="L15" i="1"/>
  <c r="K11" i="1"/>
  <c r="L106" i="1"/>
  <c r="K106" i="1"/>
  <c r="L98" i="1"/>
  <c r="K98" i="1"/>
  <c r="L90" i="1"/>
  <c r="K90" i="1"/>
  <c r="L78" i="1"/>
  <c r="K78" i="1"/>
  <c r="L60" i="1"/>
  <c r="K60" i="1"/>
  <c r="L46" i="1"/>
  <c r="K46" i="1"/>
  <c r="L36" i="1"/>
  <c r="K36" i="1"/>
  <c r="L26" i="1"/>
  <c r="K26" i="1"/>
  <c r="K10" i="1"/>
  <c r="L25" i="1"/>
  <c r="K25" i="1"/>
  <c r="I21" i="1"/>
  <c r="J21" i="1" s="1"/>
  <c r="I17" i="1"/>
  <c r="J17" i="1" s="1"/>
  <c r="I109" i="1"/>
  <c r="J109" i="1" s="1"/>
  <c r="I94" i="1"/>
  <c r="J94" i="1" s="1"/>
  <c r="I79" i="1"/>
  <c r="J79" i="1" s="1"/>
  <c r="I75" i="1"/>
  <c r="J75" i="1" s="1"/>
  <c r="I47" i="1"/>
  <c r="J47" i="1" s="1"/>
  <c r="I23" i="1"/>
  <c r="J23" i="1" s="1"/>
  <c r="I19" i="1"/>
  <c r="J19" i="1" s="1"/>
  <c r="I15" i="1"/>
  <c r="J15" i="1" s="1"/>
  <c r="I11" i="1"/>
  <c r="J11" i="1" s="1"/>
  <c r="I108" i="1"/>
  <c r="J108" i="1" s="1"/>
  <c r="I42" i="1"/>
  <c r="J42" i="1" s="1"/>
  <c r="I32" i="1"/>
  <c r="J32" i="1" s="1"/>
  <c r="I26" i="1"/>
  <c r="J26" i="1" s="1"/>
  <c r="I22" i="1"/>
  <c r="J22" i="1" s="1"/>
  <c r="I18" i="1"/>
  <c r="J18" i="1" s="1"/>
  <c r="I14" i="1"/>
  <c r="J14" i="1" s="1"/>
  <c r="I10" i="1"/>
  <c r="J10" i="1" s="1"/>
  <c r="I99" i="1"/>
  <c r="J99" i="1" s="1"/>
  <c r="I25" i="1"/>
  <c r="J25" i="1" s="1"/>
  <c r="I13" i="1"/>
  <c r="J13" i="1" s="1"/>
  <c r="I72" i="1"/>
  <c r="J72" i="1" s="1"/>
  <c r="I58" i="1"/>
  <c r="J58" i="1" s="1"/>
  <c r="I24" i="1"/>
  <c r="J24" i="1" s="1"/>
  <c r="I20" i="1"/>
  <c r="J20" i="1" s="1"/>
  <c r="I16" i="1"/>
  <c r="J16" i="1" s="1"/>
  <c r="I12" i="1"/>
  <c r="J12" i="1" s="1"/>
  <c r="I62" i="1"/>
  <c r="J62" i="1" s="1"/>
  <c r="I51" i="1"/>
  <c r="J51" i="1" s="1"/>
  <c r="I41" i="1"/>
  <c r="J41" i="1" s="1"/>
  <c r="I81" i="1"/>
  <c r="J81" i="1" s="1"/>
  <c r="I86" i="1"/>
  <c r="J86" i="1" s="1"/>
  <c r="I43" i="1"/>
  <c r="J43" i="1" s="1"/>
  <c r="I112" i="1"/>
  <c r="J112" i="1" s="1"/>
  <c r="I36" i="1"/>
  <c r="J36" i="1" s="1"/>
  <c r="I98" i="1"/>
  <c r="J98" i="1" s="1"/>
  <c r="I96" i="1"/>
  <c r="J96" i="1" s="1"/>
  <c r="I92" i="1"/>
  <c r="J92" i="1" s="1"/>
  <c r="I104" i="1"/>
  <c r="J104" i="1" s="1"/>
  <c r="I80" i="1"/>
  <c r="J80" i="1" s="1"/>
  <c r="I77" i="1"/>
  <c r="J77" i="1" s="1"/>
  <c r="I73" i="1"/>
  <c r="J73" i="1" s="1"/>
  <c r="I90" i="1"/>
  <c r="J90" i="1" s="1"/>
  <c r="I31" i="1"/>
  <c r="J31" i="1" s="1"/>
  <c r="I66" i="1"/>
  <c r="J66" i="1" s="1"/>
  <c r="I101" i="1"/>
  <c r="J101" i="1" s="1"/>
  <c r="I88" i="1"/>
  <c r="J88" i="1" s="1"/>
  <c r="I71" i="1"/>
  <c r="J71" i="1" s="1"/>
  <c r="I105" i="1"/>
  <c r="J105" i="1" s="1"/>
  <c r="I76" i="1"/>
  <c r="J76" i="1" s="1"/>
  <c r="I64" i="1"/>
  <c r="J64" i="1" s="1"/>
  <c r="I61" i="1"/>
  <c r="J61" i="1" s="1"/>
  <c r="I56" i="1"/>
  <c r="J56" i="1" s="1"/>
  <c r="I49" i="1"/>
  <c r="J49" i="1" s="1"/>
  <c r="I46" i="1"/>
  <c r="J46" i="1" s="1"/>
  <c r="I34" i="1"/>
  <c r="J34" i="1" s="1"/>
  <c r="I68" i="1"/>
  <c r="J68" i="1" s="1"/>
  <c r="I65" i="1"/>
  <c r="J65" i="1" s="1"/>
  <c r="I100" i="1"/>
  <c r="J100" i="1" s="1"/>
  <c r="I91" i="1"/>
  <c r="J91" i="1" s="1"/>
  <c r="I83" i="1"/>
  <c r="J83" i="1" s="1"/>
  <c r="I103" i="1"/>
  <c r="J103" i="1" s="1"/>
  <c r="I111" i="1"/>
  <c r="J111" i="1" s="1"/>
  <c r="I107" i="1"/>
  <c r="J107" i="1" s="1"/>
  <c r="I85" i="1"/>
  <c r="J85" i="1" s="1"/>
  <c r="I84" i="1"/>
  <c r="J84" i="1" s="1"/>
  <c r="I67" i="1"/>
  <c r="J67" i="1" s="1"/>
  <c r="I93" i="1"/>
  <c r="J93" i="1" s="1"/>
  <c r="I57" i="1"/>
  <c r="J57" i="1" s="1"/>
  <c r="I35" i="1"/>
  <c r="J35" i="1" s="1"/>
  <c r="I29" i="1"/>
  <c r="J29" i="1" s="1"/>
  <c r="I110" i="1"/>
  <c r="J110" i="1" s="1"/>
  <c r="I102" i="1"/>
  <c r="J102" i="1" s="1"/>
  <c r="I74" i="1"/>
  <c r="J74" i="1" s="1"/>
  <c r="I60" i="1"/>
  <c r="J60" i="1" s="1"/>
  <c r="I44" i="1"/>
  <c r="J44" i="1" s="1"/>
  <c r="I37" i="1"/>
  <c r="J37" i="1" s="1"/>
  <c r="I106" i="1"/>
  <c r="J106" i="1" s="1"/>
  <c r="I97" i="1"/>
  <c r="J97" i="1" s="1"/>
  <c r="I95" i="1"/>
  <c r="J95" i="1" s="1"/>
  <c r="I89" i="1"/>
  <c r="J89" i="1" s="1"/>
  <c r="I87" i="1"/>
  <c r="J87" i="1" s="1"/>
  <c r="I78" i="1"/>
  <c r="J78" i="1" s="1"/>
  <c r="I50" i="1"/>
  <c r="J50" i="1" s="1"/>
  <c r="I82" i="1"/>
  <c r="J82" i="1" s="1"/>
  <c r="I59" i="1"/>
  <c r="J59" i="1" s="1"/>
  <c r="I52" i="1"/>
  <c r="J52" i="1" s="1"/>
  <c r="I45" i="1"/>
  <c r="J45" i="1" s="1"/>
  <c r="I30" i="1"/>
  <c r="J30" i="1" s="1"/>
  <c r="I63" i="1"/>
  <c r="J63" i="1" s="1"/>
  <c r="I55" i="1"/>
  <c r="J55" i="1" s="1"/>
  <c r="I48" i="1"/>
  <c r="J48" i="1" s="1"/>
  <c r="I40" i="1"/>
  <c r="J40" i="1" s="1"/>
  <c r="I33" i="1"/>
  <c r="J33" i="1" s="1"/>
  <c r="N20" i="1" l="1"/>
  <c r="N110" i="1"/>
  <c r="N21" i="1"/>
  <c r="N14" i="1"/>
  <c r="N12" i="1"/>
  <c r="N30" i="1"/>
  <c r="N52" i="1"/>
  <c r="N66" i="1"/>
  <c r="N88" i="1"/>
  <c r="N104" i="1"/>
  <c r="N78" i="1"/>
  <c r="N86" i="1"/>
  <c r="N45" i="1"/>
  <c r="N55" i="1"/>
  <c r="N59" i="1"/>
  <c r="N93" i="1"/>
  <c r="N10" i="1"/>
  <c r="N22" i="1"/>
  <c r="N36" i="1"/>
  <c r="N74" i="1"/>
  <c r="N15" i="1"/>
  <c r="N65" i="1"/>
  <c r="N83" i="1"/>
  <c r="N99" i="1"/>
  <c r="N16" i="1"/>
  <c r="N24" i="1"/>
  <c r="N58" i="1"/>
  <c r="N112" i="1"/>
  <c r="N26" i="1"/>
  <c r="N64" i="1"/>
  <c r="N108" i="1"/>
  <c r="N111" i="1"/>
  <c r="N109" i="1"/>
  <c r="N107" i="1"/>
  <c r="N105" i="1"/>
  <c r="N106" i="1"/>
  <c r="N102" i="1"/>
  <c r="N103" i="1"/>
  <c r="N100" i="1"/>
  <c r="N89" i="1"/>
  <c r="N96" i="1"/>
  <c r="N98" i="1"/>
  <c r="N95" i="1"/>
  <c r="N92" i="1"/>
  <c r="N90" i="1"/>
  <c r="N97" i="1"/>
  <c r="N87" i="1"/>
  <c r="N91" i="1"/>
  <c r="N85" i="1"/>
  <c r="N84" i="1"/>
  <c r="N79" i="1"/>
  <c r="N80" i="1"/>
  <c r="N81" i="1"/>
  <c r="N82" i="1"/>
  <c r="N73" i="1"/>
  <c r="N76" i="1"/>
  <c r="N77" i="1"/>
  <c r="N75" i="1"/>
  <c r="N72" i="1"/>
  <c r="N71" i="1"/>
  <c r="N62" i="1"/>
  <c r="N60" i="1"/>
  <c r="N61" i="1"/>
  <c r="N57" i="1"/>
  <c r="N68" i="1"/>
  <c r="N63" i="1"/>
  <c r="N67" i="1"/>
  <c r="N56" i="1"/>
  <c r="N44" i="1"/>
  <c r="N48" i="1"/>
  <c r="N47" i="1"/>
  <c r="N46" i="1"/>
  <c r="N50" i="1"/>
  <c r="N51" i="1"/>
  <c r="N29" i="1"/>
  <c r="N42" i="1"/>
  <c r="N41" i="1"/>
  <c r="N43" i="1"/>
  <c r="N40" i="1"/>
  <c r="N35" i="1"/>
  <c r="N33" i="1"/>
  <c r="N34" i="1"/>
  <c r="N37" i="1"/>
  <c r="N31" i="1"/>
  <c r="N32" i="1"/>
</calcChain>
</file>

<file path=xl/sharedStrings.xml><?xml version="1.0" encoding="utf-8"?>
<sst xmlns="http://schemas.openxmlformats.org/spreadsheetml/2006/main" count="634" uniqueCount="332">
  <si>
    <t>Residential</t>
  </si>
  <si>
    <t>LW 6F-15</t>
  </si>
  <si>
    <t>LW 6F-14</t>
  </si>
  <si>
    <t>LW 6F-13</t>
  </si>
  <si>
    <t>LW 6F-12</t>
  </si>
  <si>
    <t>LW 6F-11</t>
  </si>
  <si>
    <t>LW 6F-10</t>
  </si>
  <si>
    <t>LW 6F-9</t>
  </si>
  <si>
    <t>LW 6F-8</t>
  </si>
  <si>
    <t>LW 6F-7</t>
  </si>
  <si>
    <t>LW 6F-6</t>
  </si>
  <si>
    <t>LW 6F-5</t>
  </si>
  <si>
    <t>LW 6F-4</t>
  </si>
  <si>
    <t>LW 6F-3</t>
  </si>
  <si>
    <t>LW 6F-2</t>
  </si>
  <si>
    <t>LW 6F-1</t>
  </si>
  <si>
    <t>LW 5F-15</t>
  </si>
  <si>
    <t>LW 5F-14</t>
  </si>
  <si>
    <t>LW 5F-13</t>
  </si>
  <si>
    <t>LW 5F-12</t>
  </si>
  <si>
    <t>LW 5F-11</t>
  </si>
  <si>
    <t>LW 5F-10</t>
  </si>
  <si>
    <t>LW 5F-9</t>
  </si>
  <si>
    <t>LW 5F-8</t>
  </si>
  <si>
    <t>LW 5F-7</t>
  </si>
  <si>
    <t>LW 5F-6</t>
  </si>
  <si>
    <t>LW 5F-5</t>
  </si>
  <si>
    <t>LW 5F-4</t>
  </si>
  <si>
    <t>LW 5F-3</t>
  </si>
  <si>
    <t>LW 5F-2</t>
  </si>
  <si>
    <t>LW 5F-1</t>
  </si>
  <si>
    <t>LW 4F-15</t>
  </si>
  <si>
    <t>LW 4F-14</t>
  </si>
  <si>
    <t>LW 4F-13</t>
  </si>
  <si>
    <t>LW 4F-12</t>
  </si>
  <si>
    <t>LW 4F-11</t>
  </si>
  <si>
    <t>LW 4F-10</t>
  </si>
  <si>
    <t>LW 4F-9</t>
  </si>
  <si>
    <t>LW 4F-8</t>
  </si>
  <si>
    <t>LW 4F-7</t>
  </si>
  <si>
    <t>LW 4F-6</t>
  </si>
  <si>
    <t>LW 4F-5</t>
  </si>
  <si>
    <t>LW 4F-4</t>
  </si>
  <si>
    <t>LW 4F-3</t>
  </si>
  <si>
    <t>LW 4F-2</t>
  </si>
  <si>
    <t>LW 4F-1</t>
  </si>
  <si>
    <t>LW 3F-15</t>
  </si>
  <si>
    <t>LW 3F-14</t>
  </si>
  <si>
    <t>LW 3F-13</t>
  </si>
  <si>
    <t>LW 3F-12</t>
  </si>
  <si>
    <t>LW 3F-11</t>
  </si>
  <si>
    <t>LW 3F-10</t>
  </si>
  <si>
    <t>LW 3F-9</t>
  </si>
  <si>
    <t>LW 3F-8</t>
  </si>
  <si>
    <t>LW 3F-7</t>
  </si>
  <si>
    <t>LW 3F-6</t>
  </si>
  <si>
    <t>LW 3F-5</t>
  </si>
  <si>
    <t>LW 3F-4</t>
  </si>
  <si>
    <t>LW 3F-3</t>
  </si>
  <si>
    <t>LW 3F-2</t>
  </si>
  <si>
    <t>LW 3F-1</t>
  </si>
  <si>
    <t>LW 2F-15</t>
  </si>
  <si>
    <t>LW 2F-14</t>
  </si>
  <si>
    <t>LW 2F-13</t>
  </si>
  <si>
    <t>LW 2F-12</t>
  </si>
  <si>
    <t>LW 2F-11</t>
  </si>
  <si>
    <t>LW 2F-10</t>
  </si>
  <si>
    <t>LW 2F-9</t>
  </si>
  <si>
    <t>LW 2F-8</t>
  </si>
  <si>
    <t>LW 2F-7</t>
  </si>
  <si>
    <t>LW 2F-6</t>
  </si>
  <si>
    <t>LW 2F-5</t>
  </si>
  <si>
    <t>LW 2F-4</t>
  </si>
  <si>
    <t>LW 2F-3</t>
  </si>
  <si>
    <t>LW 2F-2</t>
  </si>
  <si>
    <t>LW 2F-1</t>
  </si>
  <si>
    <t>Commercial/Office</t>
  </si>
  <si>
    <t>LW UG-16</t>
  </si>
  <si>
    <t>LW UG-15</t>
  </si>
  <si>
    <t>LW UG-14</t>
  </si>
  <si>
    <t>LW UG-13</t>
  </si>
  <si>
    <t>LW UG-12</t>
  </si>
  <si>
    <t>LW UG-11</t>
  </si>
  <si>
    <t>LW UG-10</t>
  </si>
  <si>
    <t>LW UG-9</t>
  </si>
  <si>
    <t>LW UG-8</t>
  </si>
  <si>
    <t>LW UG-7</t>
  </si>
  <si>
    <t>LW UG-6</t>
  </si>
  <si>
    <t>LW UG-5</t>
  </si>
  <si>
    <t>LW UG-4</t>
  </si>
  <si>
    <t>LW UG-3</t>
  </si>
  <si>
    <t>LW UG-2</t>
  </si>
  <si>
    <t>LW UG-1</t>
  </si>
  <si>
    <t>SOHO/Office</t>
  </si>
  <si>
    <t>LW LG-17</t>
  </si>
  <si>
    <t>LW LG-16</t>
  </si>
  <si>
    <t>LW LG-15</t>
  </si>
  <si>
    <t>LW LG-14</t>
  </si>
  <si>
    <t>LW LG-13</t>
  </si>
  <si>
    <t>LW LG-12</t>
  </si>
  <si>
    <t>LW LG-11</t>
  </si>
  <si>
    <t>LW LG-10</t>
  </si>
  <si>
    <t>LW LG-9</t>
  </si>
  <si>
    <t>LW LG-8</t>
  </si>
  <si>
    <t>LW LG-7</t>
  </si>
  <si>
    <t>LW LG-6</t>
  </si>
  <si>
    <t>LW LG-5</t>
  </si>
  <si>
    <t>LW LG-4</t>
  </si>
  <si>
    <t>LW LG-3</t>
  </si>
  <si>
    <t>LW LG-2</t>
  </si>
  <si>
    <t>LW LG-1</t>
  </si>
  <si>
    <t xml:space="preserve">LEFT WING </t>
  </si>
  <si>
    <t>SOHO</t>
  </si>
  <si>
    <t>RW 6F13</t>
  </si>
  <si>
    <t>RW 6F12</t>
  </si>
  <si>
    <t>RW 6F11</t>
  </si>
  <si>
    <t>RW 6F10</t>
  </si>
  <si>
    <t>RW 6F9</t>
  </si>
  <si>
    <t>RW 6F8</t>
  </si>
  <si>
    <t>RW 6F7</t>
  </si>
  <si>
    <t>RW 6F6</t>
  </si>
  <si>
    <t>RW 6F5</t>
  </si>
  <si>
    <t>RW 6F4</t>
  </si>
  <si>
    <t>RW 6F3</t>
  </si>
  <si>
    <t>RW 6F2</t>
  </si>
  <si>
    <t>RW 6F1</t>
  </si>
  <si>
    <t>Office</t>
  </si>
  <si>
    <t>RW 5F13</t>
  </si>
  <si>
    <t>RW 5F12</t>
  </si>
  <si>
    <t>RW 5F11</t>
  </si>
  <si>
    <t>RW 5F10</t>
  </si>
  <si>
    <t>RW 5F9</t>
  </si>
  <si>
    <t>RW 5F8</t>
  </si>
  <si>
    <t>RW 5F7</t>
  </si>
  <si>
    <t>RW 5F6</t>
  </si>
  <si>
    <t>RW 5F5</t>
  </si>
  <si>
    <t>RW 5F4</t>
  </si>
  <si>
    <t>RW 5F3</t>
  </si>
  <si>
    <t>RW 5F2</t>
  </si>
  <si>
    <t>RW 5F1</t>
  </si>
  <si>
    <t>RW 4F13</t>
  </si>
  <si>
    <t>RW 4F12</t>
  </si>
  <si>
    <t>RW 4F11</t>
  </si>
  <si>
    <t>RW 4F10</t>
  </si>
  <si>
    <t>RW 4F9</t>
  </si>
  <si>
    <t>RW 4F8</t>
  </si>
  <si>
    <t>RW 4F7</t>
  </si>
  <si>
    <t>RW 4F6</t>
  </si>
  <si>
    <t>RW 4F5</t>
  </si>
  <si>
    <t>RW 4F4</t>
  </si>
  <si>
    <t>RW 4F3</t>
  </si>
  <si>
    <t>RW 4F2</t>
  </si>
  <si>
    <t>RW 4F1</t>
  </si>
  <si>
    <t>Clinics</t>
  </si>
  <si>
    <t>RW 3F13</t>
  </si>
  <si>
    <t>RW 3F12</t>
  </si>
  <si>
    <t>RW 3F11</t>
  </si>
  <si>
    <t>RW 3F10</t>
  </si>
  <si>
    <t>RW 3F9</t>
  </si>
  <si>
    <t>RW 3F8</t>
  </si>
  <si>
    <t>RW 3F7</t>
  </si>
  <si>
    <t>RW 3F6</t>
  </si>
  <si>
    <t>RW 3F5</t>
  </si>
  <si>
    <t>RW 3F4</t>
  </si>
  <si>
    <t>RW 3F3</t>
  </si>
  <si>
    <t>RW 3F2</t>
  </si>
  <si>
    <t>Lounge/Waiting Area</t>
  </si>
  <si>
    <t>RW 3F1</t>
  </si>
  <si>
    <t>RW 2F-13</t>
  </si>
  <si>
    <t>RW 2F-12</t>
  </si>
  <si>
    <t>RW 2F-11</t>
  </si>
  <si>
    <t>RW 2F-10</t>
  </si>
  <si>
    <t>RW 2F-9</t>
  </si>
  <si>
    <t>Common CR</t>
  </si>
  <si>
    <t>RW 2F-8</t>
  </si>
  <si>
    <t>RW 2F-7</t>
  </si>
  <si>
    <t>RW 2F-6</t>
  </si>
  <si>
    <t>RW 2F-5</t>
  </si>
  <si>
    <t>RW 2F-4</t>
  </si>
  <si>
    <t>RW 2F-3</t>
  </si>
  <si>
    <t>RW 2F-2</t>
  </si>
  <si>
    <t>RW 2F-1</t>
  </si>
  <si>
    <t>RW UG-12</t>
  </si>
  <si>
    <t>RW UG-11</t>
  </si>
  <si>
    <t>RW UG-10</t>
  </si>
  <si>
    <t>RW UG-9</t>
  </si>
  <si>
    <t>RW UG-8</t>
  </si>
  <si>
    <t>RW UG-7</t>
  </si>
  <si>
    <t>RW UG-6</t>
  </si>
  <si>
    <t>RW UG-5</t>
  </si>
  <si>
    <t>RW UG-4</t>
  </si>
  <si>
    <t>RW UG-3</t>
  </si>
  <si>
    <t>RW UG-2</t>
  </si>
  <si>
    <t>RW UG-1</t>
  </si>
  <si>
    <t>Commercial</t>
  </si>
  <si>
    <t>RW LG-10</t>
  </si>
  <si>
    <t>RW LG-9</t>
  </si>
  <si>
    <t>RW LG-8</t>
  </si>
  <si>
    <t>RW LG-7</t>
  </si>
  <si>
    <t>RW LG-6</t>
  </si>
  <si>
    <t>RW LG-5</t>
  </si>
  <si>
    <t>RW LG-4</t>
  </si>
  <si>
    <t>RW LG-3</t>
  </si>
  <si>
    <t>RW LG-2</t>
  </si>
  <si>
    <t>RW LG-1</t>
  </si>
  <si>
    <t xml:space="preserve">RIGHT WING </t>
  </si>
  <si>
    <t>CB 6F14</t>
  </si>
  <si>
    <t>CB 6F13</t>
  </si>
  <si>
    <t>CB 6F12</t>
  </si>
  <si>
    <t>CB 6F11</t>
  </si>
  <si>
    <t>CB 6F10</t>
  </si>
  <si>
    <t>CB 6F9</t>
  </si>
  <si>
    <t>CB 6F8</t>
  </si>
  <si>
    <t>CB 6F7</t>
  </si>
  <si>
    <t>CB 6F6</t>
  </si>
  <si>
    <t>CB 6F5</t>
  </si>
  <si>
    <t>CB 6F4</t>
  </si>
  <si>
    <t>CB 6F3</t>
  </si>
  <si>
    <t>CB 6F2</t>
  </si>
  <si>
    <t>CB 6F1</t>
  </si>
  <si>
    <t>CB 5F14</t>
  </si>
  <si>
    <t>CB 5F13</t>
  </si>
  <si>
    <t>CB 5F12</t>
  </si>
  <si>
    <t>CB 5F11</t>
  </si>
  <si>
    <t>CB 5F10</t>
  </si>
  <si>
    <t>CB 5F9</t>
  </si>
  <si>
    <t>CB 5F8</t>
  </si>
  <si>
    <t>CB 5F7</t>
  </si>
  <si>
    <t>CB 5F6</t>
  </si>
  <si>
    <t>CB 5F5</t>
  </si>
  <si>
    <t>CB 5F4</t>
  </si>
  <si>
    <t>CB 5F3</t>
  </si>
  <si>
    <t>CB 5F2</t>
  </si>
  <si>
    <t>CB 5F1</t>
  </si>
  <si>
    <t>CB 4F14</t>
  </si>
  <si>
    <t>CB 4F13</t>
  </si>
  <si>
    <t>CB 4F12</t>
  </si>
  <si>
    <t>CB 4F11</t>
  </si>
  <si>
    <t>CB 4F10</t>
  </si>
  <si>
    <t>CB 4F9</t>
  </si>
  <si>
    <t>CB 4F8</t>
  </si>
  <si>
    <t>CB 4F7</t>
  </si>
  <si>
    <t>CB 4F6</t>
  </si>
  <si>
    <t>CB 4F5</t>
  </si>
  <si>
    <t>CB 4F4</t>
  </si>
  <si>
    <t>CB 4F3</t>
  </si>
  <si>
    <t>CB 4F2</t>
  </si>
  <si>
    <t>CB 4F1</t>
  </si>
  <si>
    <t>CB 3F14</t>
  </si>
  <si>
    <t>CB 3F13</t>
  </si>
  <si>
    <t>CB 3F12</t>
  </si>
  <si>
    <t>CB 3F11</t>
  </si>
  <si>
    <t>CB 3F10</t>
  </si>
  <si>
    <t>CB 3F9</t>
  </si>
  <si>
    <t>CB 3F8</t>
  </si>
  <si>
    <t>CB 3F7</t>
  </si>
  <si>
    <t>CB 3F6</t>
  </si>
  <si>
    <t>CB 3F5</t>
  </si>
  <si>
    <t>CB 3F4</t>
  </si>
  <si>
    <t>CB 3F3</t>
  </si>
  <si>
    <t>CB 3F2</t>
  </si>
  <si>
    <t>CB 3F1</t>
  </si>
  <si>
    <t>CB 2F-13</t>
  </si>
  <si>
    <t>CB 2F-12</t>
  </si>
  <si>
    <t>CB 2F-11</t>
  </si>
  <si>
    <t>CB 2F-10</t>
  </si>
  <si>
    <t>CB 2F-9</t>
  </si>
  <si>
    <t>CB 2F-8</t>
  </si>
  <si>
    <t>CB 2F-7</t>
  </si>
  <si>
    <t>CB 2F-6</t>
  </si>
  <si>
    <t>CB 2F-5</t>
  </si>
  <si>
    <t>CB 2F-4</t>
  </si>
  <si>
    <t>CB 2F-3</t>
  </si>
  <si>
    <t>CB 2F-2</t>
  </si>
  <si>
    <t>CB 2F-1</t>
  </si>
  <si>
    <t>CB UG-9</t>
  </si>
  <si>
    <t>CB UG-8</t>
  </si>
  <si>
    <t>CB UG-7</t>
  </si>
  <si>
    <t>CB UG-6</t>
  </si>
  <si>
    <t>CB UG-5</t>
  </si>
  <si>
    <t>CB UG-4</t>
  </si>
  <si>
    <t>CB UG-3</t>
  </si>
  <si>
    <t>CB UG-2</t>
  </si>
  <si>
    <t>CB UG-1</t>
  </si>
  <si>
    <t>Office/Commercial</t>
  </si>
  <si>
    <t>CB LG-17</t>
  </si>
  <si>
    <t>CB LG-16</t>
  </si>
  <si>
    <t>CB LG-15</t>
  </si>
  <si>
    <t>CB LG-14</t>
  </si>
  <si>
    <t>CB LG-13</t>
  </si>
  <si>
    <t>CB LG-12</t>
  </si>
  <si>
    <t>CB LG-11</t>
  </si>
  <si>
    <t>CB LG-10</t>
  </si>
  <si>
    <t>CB LG-9</t>
  </si>
  <si>
    <t>CB LG-8</t>
  </si>
  <si>
    <t>CB LG-7</t>
  </si>
  <si>
    <t>CB LG-6</t>
  </si>
  <si>
    <t>CB LG-5</t>
  </si>
  <si>
    <t>CB LG-4</t>
  </si>
  <si>
    <t>CB LG-3</t>
  </si>
  <si>
    <t>CB LG-2</t>
  </si>
  <si>
    <t>CB LG-1</t>
  </si>
  <si>
    <t>Option 2</t>
  </si>
  <si>
    <t>Option 1</t>
  </si>
  <si>
    <t>20% Down Payment</t>
  </si>
  <si>
    <t>Reservation Fee</t>
  </si>
  <si>
    <t>Price / unit</t>
  </si>
  <si>
    <t>Price / sq m</t>
  </si>
  <si>
    <t>Unit Size</t>
  </si>
  <si>
    <t>Unit Type</t>
  </si>
  <si>
    <t>Unit No.</t>
  </si>
  <si>
    <t>80% Balance</t>
  </si>
  <si>
    <t>Bank/Pag-ibig Financing</t>
  </si>
  <si>
    <t>Net 20% DP</t>
  </si>
  <si>
    <t>Net DP payable in 24 mos.</t>
  </si>
  <si>
    <t>10% on the 12th&amp;24th month</t>
  </si>
  <si>
    <t>10% dp in 22 mos</t>
  </si>
  <si>
    <t xml:space="preserve">80% Balance </t>
  </si>
  <si>
    <t>Net DP payable in 36 mos.</t>
  </si>
  <si>
    <t>10% dp in 33 mos</t>
  </si>
  <si>
    <t>GOSHENLAND CAPITAL INC.</t>
  </si>
  <si>
    <t>OFFICIAL INVENTORY PRICELIST</t>
  </si>
  <si>
    <t>MELBOURNE TOWERS : CENTRAL BUILDING</t>
  </si>
  <si>
    <t>MELBOURNE TOWERS : RIGHT AND LEFT WING</t>
  </si>
  <si>
    <t>10% on the 12th,24th &amp; 36th month</t>
  </si>
  <si>
    <t>Doc stamps</t>
  </si>
  <si>
    <t>Transfer tax</t>
  </si>
  <si>
    <t>RD Entry fee</t>
  </si>
  <si>
    <t>CAR Cert</t>
  </si>
  <si>
    <t>Notarials Fees</t>
  </si>
  <si>
    <t>OTHER CHARGES to be paid before title transfer</t>
  </si>
  <si>
    <t>As of September 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</si>
</sst>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1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2" xfId="0" applyFont="1" applyFill="1" applyBorder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wrapText="1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43" fontId="2" fillId="2" borderId="0" xfId="1" applyFont="1" applyFill="1" applyBorder="1" applyAlignment="1">
      <alignment wrapText="1"/>
    </xf>
    <xf numFmtId="43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3" fontId="2" fillId="2" borderId="0" xfId="1" applyFont="1" applyFill="1" applyAlignment="1">
      <alignment wrapText="1"/>
    </xf>
    <xf numFmtId="43" fontId="2" fillId="2" borderId="0" xfId="0" applyNumberFormat="1" applyFont="1" applyFill="1"/>
    <xf numFmtId="164" fontId="2" fillId="2" borderId="0" xfId="0" applyNumberFormat="1" applyFont="1" applyFill="1" applyAlignment="1">
      <alignment wrapText="1"/>
    </xf>
    <xf numFmtId="0" fontId="2" fillId="2" borderId="0" xfId="0" applyFont="1" applyFill="1" applyBorder="1"/>
    <xf numFmtId="2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wrapText="1"/>
    </xf>
    <xf numFmtId="0" fontId="5" fillId="2" borderId="0" xfId="0" applyFont="1" applyFill="1"/>
    <xf numFmtId="164" fontId="5" fillId="2" borderId="0" xfId="1" applyNumberFormat="1" applyFont="1" applyFill="1"/>
    <xf numFmtId="164" fontId="5" fillId="2" borderId="0" xfId="1" applyNumberFormat="1" applyFont="1" applyFill="1" applyBorder="1"/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0" fontId="5" fillId="2" borderId="0" xfId="0" applyFont="1" applyFill="1" applyBorder="1" applyAlignment="1">
      <alignment wrapText="1"/>
    </xf>
    <xf numFmtId="43" fontId="5" fillId="2" borderId="0" xfId="1" applyFont="1" applyFill="1" applyAlignment="1">
      <alignment wrapText="1"/>
    </xf>
    <xf numFmtId="0" fontId="5" fillId="2" borderId="0" xfId="0" applyFont="1" applyFill="1" applyAlignment="1">
      <alignment wrapText="1"/>
    </xf>
    <xf numFmtId="164" fontId="5" fillId="2" borderId="0" xfId="1" applyNumberFormat="1" applyFont="1" applyFill="1" applyBorder="1" applyAlignment="1">
      <alignment wrapText="1"/>
    </xf>
    <xf numFmtId="0" fontId="5" fillId="2" borderId="2" xfId="0" applyFont="1" applyFill="1" applyBorder="1"/>
    <xf numFmtId="10" fontId="2" fillId="2" borderId="7" xfId="2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9" fontId="2" fillId="2" borderId="7" xfId="2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/>
    </xf>
    <xf numFmtId="164" fontId="4" fillId="3" borderId="9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2"/>
  <sheetViews>
    <sheetView workbookViewId="0">
      <pane ySplit="8" topLeftCell="A96" activePane="bottomLeft" state="frozen"/>
      <selection pane="bottomLeft" activeCell="B4" sqref="B4"/>
    </sheetView>
  </sheetViews>
  <sheetFormatPr defaultRowHeight="12.75" x14ac:dyDescent="0.2"/>
  <cols>
    <col min="1" max="1" width="2.42578125" style="1" customWidth="1"/>
    <col min="2" max="2" width="12.42578125" style="1" customWidth="1"/>
    <col min="3" max="3" width="17.28515625" style="1" bestFit="1" customWidth="1"/>
    <col min="4" max="4" width="11.42578125" style="1" customWidth="1"/>
    <col min="5" max="6" width="10.7109375" style="1" hidden="1" customWidth="1"/>
    <col min="7" max="7" width="16.140625" style="1" bestFit="1" customWidth="1"/>
    <col min="8" max="8" width="13.140625" style="1" customWidth="1"/>
    <col min="9" max="9" width="11" style="1" customWidth="1"/>
    <col min="10" max="10" width="15.28515625" style="24" customWidth="1"/>
    <col min="11" max="12" width="15" style="4" customWidth="1"/>
    <col min="13" max="13" width="14.7109375" style="1" customWidth="1"/>
    <col min="14" max="14" width="15.42578125" style="4" customWidth="1"/>
    <col min="15" max="15" width="13.85546875" style="1" hidden="1" customWidth="1"/>
    <col min="16" max="16" width="8.7109375" style="1" hidden="1" customWidth="1"/>
    <col min="17" max="17" width="12.140625" style="1" hidden="1" customWidth="1"/>
    <col min="18" max="20" width="9.42578125" style="1" hidden="1" customWidth="1"/>
    <col min="21" max="21" width="14.42578125" style="1" customWidth="1"/>
    <col min="22" max="22" width="15.7109375" style="1" bestFit="1" customWidth="1"/>
    <col min="23" max="24" width="15.5703125" style="1" bestFit="1" customWidth="1"/>
    <col min="25" max="16384" width="9.140625" style="1"/>
  </cols>
  <sheetData>
    <row r="1" spans="1:20" ht="15.75" x14ac:dyDescent="0.25">
      <c r="B1" s="36" t="s">
        <v>320</v>
      </c>
      <c r="N1" s="51"/>
      <c r="O1" s="36"/>
      <c r="P1" s="36"/>
      <c r="Q1" s="36"/>
      <c r="R1" s="36"/>
      <c r="S1" s="36"/>
      <c r="T1" s="36"/>
    </row>
    <row r="2" spans="1:20" ht="15.75" x14ac:dyDescent="0.25">
      <c r="B2" s="37" t="s">
        <v>322</v>
      </c>
      <c r="C2" s="2"/>
      <c r="D2" s="2"/>
      <c r="E2" s="2"/>
      <c r="F2" s="2"/>
      <c r="G2" s="2"/>
      <c r="H2" s="2"/>
      <c r="I2" s="2"/>
      <c r="J2" s="3"/>
      <c r="N2" s="51"/>
      <c r="O2" s="36"/>
      <c r="P2" s="36"/>
      <c r="Q2" s="36"/>
      <c r="R2" s="36"/>
      <c r="S2" s="36"/>
      <c r="T2" s="36"/>
    </row>
    <row r="3" spans="1:20" ht="15.75" x14ac:dyDescent="0.25">
      <c r="A3" s="5"/>
      <c r="B3" s="38" t="s">
        <v>321</v>
      </c>
      <c r="C3" s="6"/>
      <c r="D3" s="6"/>
      <c r="E3" s="6"/>
      <c r="F3" s="6"/>
      <c r="G3" s="6"/>
      <c r="H3" s="6"/>
      <c r="I3" s="6"/>
      <c r="J3" s="3"/>
      <c r="N3" s="51"/>
      <c r="O3" s="36"/>
      <c r="P3" s="36"/>
      <c r="Q3" s="36"/>
      <c r="R3" s="36"/>
      <c r="S3" s="36"/>
      <c r="T3" s="36"/>
    </row>
    <row r="4" spans="1:20" s="36" customFormat="1" ht="15.75" x14ac:dyDescent="0.25">
      <c r="B4" s="36" t="s">
        <v>331</v>
      </c>
      <c r="J4" s="49"/>
      <c r="K4" s="50"/>
      <c r="L4" s="50"/>
      <c r="N4" s="51"/>
    </row>
    <row r="5" spans="1:20" x14ac:dyDescent="0.2">
      <c r="A5" s="5"/>
      <c r="C5" s="7"/>
      <c r="D5" s="7"/>
      <c r="E5" s="7"/>
      <c r="F5" s="7"/>
      <c r="G5" s="7"/>
      <c r="H5" s="7"/>
      <c r="I5" s="6"/>
      <c r="J5" s="3"/>
    </row>
    <row r="6" spans="1:20" s="60" customFormat="1" ht="12.75" customHeight="1" x14ac:dyDescent="0.25">
      <c r="A6" s="59"/>
      <c r="B6" s="64" t="s">
        <v>310</v>
      </c>
      <c r="C6" s="63" t="s">
        <v>309</v>
      </c>
      <c r="D6" s="64" t="s">
        <v>308</v>
      </c>
      <c r="E6" s="64" t="s">
        <v>307</v>
      </c>
      <c r="F6" s="45"/>
      <c r="G6" s="64" t="s">
        <v>306</v>
      </c>
      <c r="H6" s="64" t="s">
        <v>305</v>
      </c>
      <c r="I6" s="64" t="s">
        <v>304</v>
      </c>
      <c r="J6" s="64"/>
      <c r="K6" s="64"/>
      <c r="L6" s="39"/>
      <c r="M6" s="40" t="s">
        <v>317</v>
      </c>
      <c r="N6" s="63" t="s">
        <v>330</v>
      </c>
    </row>
    <row r="7" spans="1:20" s="60" customFormat="1" ht="12.75" customHeight="1" x14ac:dyDescent="0.25">
      <c r="A7" s="59"/>
      <c r="B7" s="64"/>
      <c r="C7" s="63"/>
      <c r="D7" s="64"/>
      <c r="E7" s="64"/>
      <c r="F7" s="45"/>
      <c r="G7" s="64"/>
      <c r="H7" s="64"/>
      <c r="I7" s="65" t="s">
        <v>313</v>
      </c>
      <c r="J7" s="39" t="s">
        <v>303</v>
      </c>
      <c r="K7" s="63" t="s">
        <v>302</v>
      </c>
      <c r="L7" s="63"/>
      <c r="M7" s="63" t="s">
        <v>312</v>
      </c>
      <c r="N7" s="63"/>
      <c r="O7" s="61" t="s">
        <v>325</v>
      </c>
      <c r="P7" s="61" t="s">
        <v>328</v>
      </c>
      <c r="Q7" s="61" t="s">
        <v>326</v>
      </c>
      <c r="R7" s="61" t="s">
        <v>327</v>
      </c>
      <c r="S7" s="61" t="s">
        <v>325</v>
      </c>
      <c r="T7" s="61" t="s">
        <v>329</v>
      </c>
    </row>
    <row r="8" spans="1:20" s="60" customFormat="1" ht="42" customHeight="1" x14ac:dyDescent="0.25">
      <c r="A8" s="59"/>
      <c r="B8" s="64"/>
      <c r="C8" s="63"/>
      <c r="D8" s="64"/>
      <c r="E8" s="64"/>
      <c r="F8" s="45"/>
      <c r="G8" s="64"/>
      <c r="H8" s="64"/>
      <c r="I8" s="65"/>
      <c r="J8" s="39" t="s">
        <v>314</v>
      </c>
      <c r="K8" s="40" t="s">
        <v>316</v>
      </c>
      <c r="L8" s="40" t="s">
        <v>315</v>
      </c>
      <c r="M8" s="63"/>
      <c r="N8" s="63"/>
      <c r="O8" s="62"/>
      <c r="P8" s="62"/>
      <c r="Q8" s="62"/>
      <c r="R8" s="62"/>
      <c r="S8" s="62"/>
      <c r="T8" s="62"/>
    </row>
    <row r="9" spans="1:20" s="9" customFormat="1" x14ac:dyDescent="0.25">
      <c r="A9" s="8"/>
      <c r="B9" s="39"/>
      <c r="C9" s="40"/>
      <c r="D9" s="39"/>
      <c r="E9" s="39"/>
      <c r="F9" s="45"/>
      <c r="G9" s="39"/>
      <c r="H9" s="39"/>
      <c r="I9" s="41"/>
      <c r="J9" s="10"/>
      <c r="K9" s="34"/>
      <c r="L9" s="34"/>
      <c r="M9" s="28"/>
      <c r="N9" s="15"/>
      <c r="O9" s="54">
        <v>1.4999999999999999E-2</v>
      </c>
      <c r="P9" s="55">
        <v>115</v>
      </c>
      <c r="Q9" s="54">
        <v>7.4999999999999997E-3</v>
      </c>
      <c r="R9" s="55">
        <v>12000</v>
      </c>
      <c r="S9" s="55">
        <v>20</v>
      </c>
      <c r="T9" s="56">
        <v>0.01</v>
      </c>
    </row>
    <row r="10" spans="1:20" x14ac:dyDescent="0.2">
      <c r="A10" s="5"/>
      <c r="B10" s="17" t="s">
        <v>301</v>
      </c>
      <c r="C10" s="17" t="s">
        <v>284</v>
      </c>
      <c r="D10" s="18">
        <v>20</v>
      </c>
      <c r="E10" s="17">
        <v>123200</v>
      </c>
      <c r="F10" s="17">
        <f>E10*1.02</f>
        <v>125664</v>
      </c>
      <c r="G10" s="17">
        <f t="shared" ref="G10:G26" si="0">+E10*D10</f>
        <v>2464000</v>
      </c>
      <c r="H10" s="17">
        <v>15000</v>
      </c>
      <c r="I10" s="17">
        <f t="shared" ref="I10:I26" si="1">G10*0.2</f>
        <v>492800</v>
      </c>
      <c r="J10" s="19">
        <f>(I10-H10)/24</f>
        <v>19908.333333333332</v>
      </c>
      <c r="K10" s="20">
        <f t="shared" ref="K10:K41" si="2">(G10*0.1-H10)/22</f>
        <v>10518.181818181818</v>
      </c>
      <c r="L10" s="35">
        <f t="shared" ref="L10:L41" si="3">(G10*0.1)/2</f>
        <v>123200</v>
      </c>
      <c r="M10" s="21">
        <f t="shared" ref="M10:M41" si="4">G10*0.8</f>
        <v>1971200</v>
      </c>
      <c r="N10" s="22">
        <f>SUM(O10:T10)</f>
        <v>92215</v>
      </c>
      <c r="O10" s="21">
        <f t="shared" ref="O10:O41" si="5">$O$9*G10</f>
        <v>36960</v>
      </c>
      <c r="P10" s="57">
        <v>115</v>
      </c>
      <c r="Q10" s="21">
        <f t="shared" ref="Q10:Q41" si="6">$Q$9*G10</f>
        <v>18480</v>
      </c>
      <c r="R10" s="57">
        <v>12000</v>
      </c>
      <c r="S10" s="57">
        <v>20</v>
      </c>
      <c r="T10" s="58">
        <f t="shared" ref="T10:T41" si="7">$T$9*G10</f>
        <v>24640</v>
      </c>
    </row>
    <row r="11" spans="1:20" x14ac:dyDescent="0.2">
      <c r="A11" s="5"/>
      <c r="B11" s="17" t="s">
        <v>300</v>
      </c>
      <c r="C11" s="17" t="s">
        <v>284</v>
      </c>
      <c r="D11" s="18">
        <v>20</v>
      </c>
      <c r="E11" s="17">
        <v>123200</v>
      </c>
      <c r="F11" s="17">
        <f t="shared" ref="F11:F74" si="8">E11*1.02</f>
        <v>125664</v>
      </c>
      <c r="G11" s="17">
        <f t="shared" si="0"/>
        <v>2464000</v>
      </c>
      <c r="H11" s="17">
        <v>15000</v>
      </c>
      <c r="I11" s="17">
        <f t="shared" si="1"/>
        <v>492800</v>
      </c>
      <c r="J11" s="19">
        <f t="shared" ref="J11:J23" si="9">(I11-H11)/24</f>
        <v>19908.333333333332</v>
      </c>
      <c r="K11" s="20">
        <f t="shared" si="2"/>
        <v>10518.181818181818</v>
      </c>
      <c r="L11" s="35">
        <f t="shared" si="3"/>
        <v>123200</v>
      </c>
      <c r="M11" s="21">
        <f t="shared" si="4"/>
        <v>1971200</v>
      </c>
      <c r="N11" s="22">
        <f t="shared" ref="N11:N74" si="10">SUM(O11:T11)</f>
        <v>92216</v>
      </c>
      <c r="O11" s="21">
        <f t="shared" si="5"/>
        <v>36960</v>
      </c>
      <c r="P11" s="57">
        <v>116</v>
      </c>
      <c r="Q11" s="21">
        <f t="shared" si="6"/>
        <v>18480</v>
      </c>
      <c r="R11" s="57">
        <v>12000</v>
      </c>
      <c r="S11" s="57">
        <v>20</v>
      </c>
      <c r="T11" s="58">
        <f t="shared" si="7"/>
        <v>24640</v>
      </c>
    </row>
    <row r="12" spans="1:20" x14ac:dyDescent="0.2">
      <c r="A12" s="5"/>
      <c r="B12" s="17" t="s">
        <v>299</v>
      </c>
      <c r="C12" s="17" t="s">
        <v>284</v>
      </c>
      <c r="D12" s="18">
        <v>18.010000000000002</v>
      </c>
      <c r="E12" s="17">
        <v>123200</v>
      </c>
      <c r="F12" s="17">
        <f t="shared" si="8"/>
        <v>125664</v>
      </c>
      <c r="G12" s="17">
        <f t="shared" si="0"/>
        <v>2218832</v>
      </c>
      <c r="H12" s="17">
        <v>15000</v>
      </c>
      <c r="I12" s="17">
        <f t="shared" si="1"/>
        <v>443766.4</v>
      </c>
      <c r="J12" s="19">
        <f t="shared" si="9"/>
        <v>17865.266666666666</v>
      </c>
      <c r="K12" s="20">
        <f t="shared" si="2"/>
        <v>9403.7818181818184</v>
      </c>
      <c r="L12" s="35">
        <f t="shared" si="3"/>
        <v>110941.6</v>
      </c>
      <c r="M12" s="21">
        <f t="shared" si="4"/>
        <v>1775065.6</v>
      </c>
      <c r="N12" s="22">
        <f t="shared" si="10"/>
        <v>84249.04</v>
      </c>
      <c r="O12" s="21">
        <f t="shared" si="5"/>
        <v>33282.479999999996</v>
      </c>
      <c r="P12" s="57">
        <v>117</v>
      </c>
      <c r="Q12" s="21">
        <f t="shared" si="6"/>
        <v>16641.239999999998</v>
      </c>
      <c r="R12" s="57">
        <v>12000</v>
      </c>
      <c r="S12" s="57">
        <v>20</v>
      </c>
      <c r="T12" s="58">
        <f t="shared" si="7"/>
        <v>22188.32</v>
      </c>
    </row>
    <row r="13" spans="1:20" x14ac:dyDescent="0.2">
      <c r="A13" s="5"/>
      <c r="B13" s="17" t="s">
        <v>298</v>
      </c>
      <c r="C13" s="17" t="s">
        <v>284</v>
      </c>
      <c r="D13" s="18">
        <v>25.76</v>
      </c>
      <c r="E13" s="17">
        <v>123200</v>
      </c>
      <c r="F13" s="17">
        <f t="shared" si="8"/>
        <v>125664</v>
      </c>
      <c r="G13" s="17">
        <f t="shared" si="0"/>
        <v>3173632</v>
      </c>
      <c r="H13" s="17">
        <v>15000</v>
      </c>
      <c r="I13" s="17">
        <f t="shared" si="1"/>
        <v>634726.40000000002</v>
      </c>
      <c r="J13" s="19">
        <f t="shared" si="9"/>
        <v>25821.933333333334</v>
      </c>
      <c r="K13" s="20">
        <f t="shared" si="2"/>
        <v>13743.781818181818</v>
      </c>
      <c r="L13" s="35">
        <f t="shared" si="3"/>
        <v>158681.60000000001</v>
      </c>
      <c r="M13" s="21">
        <f t="shared" si="4"/>
        <v>2538905.6000000001</v>
      </c>
      <c r="N13" s="22">
        <f t="shared" si="10"/>
        <v>115281.04000000001</v>
      </c>
      <c r="O13" s="21">
        <f t="shared" si="5"/>
        <v>47604.479999999996</v>
      </c>
      <c r="P13" s="57">
        <v>118</v>
      </c>
      <c r="Q13" s="21">
        <f t="shared" si="6"/>
        <v>23802.239999999998</v>
      </c>
      <c r="R13" s="57">
        <v>12000</v>
      </c>
      <c r="S13" s="57">
        <v>20</v>
      </c>
      <c r="T13" s="58">
        <f t="shared" si="7"/>
        <v>31736.32</v>
      </c>
    </row>
    <row r="14" spans="1:20" x14ac:dyDescent="0.2">
      <c r="A14" s="5"/>
      <c r="B14" s="17" t="s">
        <v>297</v>
      </c>
      <c r="C14" s="17" t="s">
        <v>284</v>
      </c>
      <c r="D14" s="18">
        <v>25.76</v>
      </c>
      <c r="E14" s="17">
        <v>123200</v>
      </c>
      <c r="F14" s="17">
        <f t="shared" si="8"/>
        <v>125664</v>
      </c>
      <c r="G14" s="17">
        <f t="shared" si="0"/>
        <v>3173632</v>
      </c>
      <c r="H14" s="17">
        <v>15000</v>
      </c>
      <c r="I14" s="17">
        <f t="shared" si="1"/>
        <v>634726.40000000002</v>
      </c>
      <c r="J14" s="19">
        <f t="shared" si="9"/>
        <v>25821.933333333334</v>
      </c>
      <c r="K14" s="20">
        <f t="shared" si="2"/>
        <v>13743.781818181818</v>
      </c>
      <c r="L14" s="35">
        <f t="shared" si="3"/>
        <v>158681.60000000001</v>
      </c>
      <c r="M14" s="21">
        <f t="shared" si="4"/>
        <v>2538905.6000000001</v>
      </c>
      <c r="N14" s="22">
        <f t="shared" si="10"/>
        <v>115282.04000000001</v>
      </c>
      <c r="O14" s="21">
        <f t="shared" si="5"/>
        <v>47604.479999999996</v>
      </c>
      <c r="P14" s="57">
        <v>119</v>
      </c>
      <c r="Q14" s="21">
        <f t="shared" si="6"/>
        <v>23802.239999999998</v>
      </c>
      <c r="R14" s="57">
        <v>12000</v>
      </c>
      <c r="S14" s="57">
        <v>20</v>
      </c>
      <c r="T14" s="58">
        <f t="shared" si="7"/>
        <v>31736.32</v>
      </c>
    </row>
    <row r="15" spans="1:20" x14ac:dyDescent="0.2">
      <c r="A15" s="5"/>
      <c r="B15" s="17" t="s">
        <v>296</v>
      </c>
      <c r="C15" s="17" t="s">
        <v>284</v>
      </c>
      <c r="D15" s="18">
        <v>19.170000000000002</v>
      </c>
      <c r="E15" s="17">
        <v>123200</v>
      </c>
      <c r="F15" s="17">
        <f t="shared" si="8"/>
        <v>125664</v>
      </c>
      <c r="G15" s="17">
        <f t="shared" si="0"/>
        <v>2361744</v>
      </c>
      <c r="H15" s="17">
        <v>15000</v>
      </c>
      <c r="I15" s="17">
        <f t="shared" si="1"/>
        <v>472348.80000000005</v>
      </c>
      <c r="J15" s="19">
        <f t="shared" si="9"/>
        <v>19056.2</v>
      </c>
      <c r="K15" s="20">
        <f t="shared" si="2"/>
        <v>10053.381818181819</v>
      </c>
      <c r="L15" s="35">
        <f t="shared" si="3"/>
        <v>118087.20000000001</v>
      </c>
      <c r="M15" s="21">
        <f t="shared" si="4"/>
        <v>1889395.2000000002</v>
      </c>
      <c r="N15" s="22">
        <f t="shared" si="10"/>
        <v>88896.68</v>
      </c>
      <c r="O15" s="21">
        <f t="shared" si="5"/>
        <v>35426.159999999996</v>
      </c>
      <c r="P15" s="57">
        <v>120</v>
      </c>
      <c r="Q15" s="21">
        <f t="shared" si="6"/>
        <v>17713.079999999998</v>
      </c>
      <c r="R15" s="57">
        <v>12000</v>
      </c>
      <c r="S15" s="57">
        <v>20</v>
      </c>
      <c r="T15" s="58">
        <f t="shared" si="7"/>
        <v>23617.439999999999</v>
      </c>
    </row>
    <row r="16" spans="1:20" x14ac:dyDescent="0.2">
      <c r="A16" s="5"/>
      <c r="B16" s="17" t="s">
        <v>295</v>
      </c>
      <c r="C16" s="17" t="s">
        <v>284</v>
      </c>
      <c r="D16" s="18">
        <v>19.16</v>
      </c>
      <c r="E16" s="17">
        <v>123200</v>
      </c>
      <c r="F16" s="17">
        <f t="shared" si="8"/>
        <v>125664</v>
      </c>
      <c r="G16" s="17">
        <f t="shared" si="0"/>
        <v>2360512</v>
      </c>
      <c r="H16" s="17">
        <v>15000</v>
      </c>
      <c r="I16" s="17">
        <f t="shared" si="1"/>
        <v>472102.40000000002</v>
      </c>
      <c r="J16" s="19">
        <f t="shared" si="9"/>
        <v>19045.933333333334</v>
      </c>
      <c r="K16" s="20">
        <f t="shared" si="2"/>
        <v>10047.781818181818</v>
      </c>
      <c r="L16" s="35">
        <f t="shared" si="3"/>
        <v>118025.60000000001</v>
      </c>
      <c r="M16" s="21">
        <f t="shared" si="4"/>
        <v>1888409.6000000001</v>
      </c>
      <c r="N16" s="22">
        <f t="shared" si="10"/>
        <v>88857.64</v>
      </c>
      <c r="O16" s="21">
        <f t="shared" si="5"/>
        <v>35407.68</v>
      </c>
      <c r="P16" s="57">
        <v>121</v>
      </c>
      <c r="Q16" s="21">
        <f t="shared" si="6"/>
        <v>17703.84</v>
      </c>
      <c r="R16" s="57">
        <v>12000</v>
      </c>
      <c r="S16" s="57">
        <v>20</v>
      </c>
      <c r="T16" s="58">
        <f t="shared" si="7"/>
        <v>23605.119999999999</v>
      </c>
    </row>
    <row r="17" spans="1:20" x14ac:dyDescent="0.2">
      <c r="A17" s="5"/>
      <c r="B17" s="17" t="s">
        <v>294</v>
      </c>
      <c r="C17" s="17" t="s">
        <v>284</v>
      </c>
      <c r="D17" s="18">
        <v>20.309999999999999</v>
      </c>
      <c r="E17" s="17">
        <v>123200</v>
      </c>
      <c r="F17" s="17">
        <f t="shared" si="8"/>
        <v>125664</v>
      </c>
      <c r="G17" s="17">
        <f t="shared" si="0"/>
        <v>2502192</v>
      </c>
      <c r="H17" s="17">
        <v>15000</v>
      </c>
      <c r="I17" s="17">
        <f t="shared" si="1"/>
        <v>500438.4</v>
      </c>
      <c r="J17" s="19">
        <f t="shared" si="9"/>
        <v>20226.600000000002</v>
      </c>
      <c r="K17" s="20">
        <f t="shared" si="2"/>
        <v>10691.781818181818</v>
      </c>
      <c r="L17" s="35">
        <f t="shared" si="3"/>
        <v>125109.6</v>
      </c>
      <c r="M17" s="21">
        <f t="shared" si="4"/>
        <v>2001753.6</v>
      </c>
      <c r="N17" s="22">
        <f t="shared" si="10"/>
        <v>93463.239999999991</v>
      </c>
      <c r="O17" s="21">
        <f t="shared" si="5"/>
        <v>37532.879999999997</v>
      </c>
      <c r="P17" s="57">
        <v>122</v>
      </c>
      <c r="Q17" s="21">
        <f t="shared" si="6"/>
        <v>18766.439999999999</v>
      </c>
      <c r="R17" s="57">
        <v>12000</v>
      </c>
      <c r="S17" s="57">
        <v>20</v>
      </c>
      <c r="T17" s="58">
        <f t="shared" si="7"/>
        <v>25021.920000000002</v>
      </c>
    </row>
    <row r="18" spans="1:20" x14ac:dyDescent="0.2">
      <c r="A18" s="5"/>
      <c r="B18" s="17" t="s">
        <v>293</v>
      </c>
      <c r="C18" s="17" t="s">
        <v>284</v>
      </c>
      <c r="D18" s="18">
        <v>21.53</v>
      </c>
      <c r="E18" s="17">
        <v>123200</v>
      </c>
      <c r="F18" s="17">
        <f t="shared" si="8"/>
        <v>125664</v>
      </c>
      <c r="G18" s="17">
        <f t="shared" si="0"/>
        <v>2652496</v>
      </c>
      <c r="H18" s="17">
        <v>15000</v>
      </c>
      <c r="I18" s="17">
        <f t="shared" si="1"/>
        <v>530499.20000000007</v>
      </c>
      <c r="J18" s="19">
        <f t="shared" si="9"/>
        <v>21479.133333333335</v>
      </c>
      <c r="K18" s="20">
        <f t="shared" si="2"/>
        <v>11374.981818181819</v>
      </c>
      <c r="L18" s="35">
        <f t="shared" si="3"/>
        <v>132624.80000000002</v>
      </c>
      <c r="M18" s="21">
        <f t="shared" si="4"/>
        <v>2121996.8000000003</v>
      </c>
      <c r="N18" s="22">
        <f t="shared" si="10"/>
        <v>98349.119999999995</v>
      </c>
      <c r="O18" s="21">
        <f t="shared" si="5"/>
        <v>39787.439999999995</v>
      </c>
      <c r="P18" s="57">
        <v>123</v>
      </c>
      <c r="Q18" s="21">
        <f t="shared" si="6"/>
        <v>19893.719999999998</v>
      </c>
      <c r="R18" s="57">
        <v>12000</v>
      </c>
      <c r="S18" s="57">
        <v>20</v>
      </c>
      <c r="T18" s="58">
        <f t="shared" si="7"/>
        <v>26524.959999999999</v>
      </c>
    </row>
    <row r="19" spans="1:20" x14ac:dyDescent="0.2">
      <c r="A19" s="5"/>
      <c r="B19" s="17" t="s">
        <v>292</v>
      </c>
      <c r="C19" s="17" t="s">
        <v>284</v>
      </c>
      <c r="D19" s="18">
        <v>21.53</v>
      </c>
      <c r="E19" s="17">
        <v>123200</v>
      </c>
      <c r="F19" s="17">
        <f t="shared" si="8"/>
        <v>125664</v>
      </c>
      <c r="G19" s="17">
        <f t="shared" si="0"/>
        <v>2652496</v>
      </c>
      <c r="H19" s="17">
        <v>15000</v>
      </c>
      <c r="I19" s="17">
        <f t="shared" si="1"/>
        <v>530499.20000000007</v>
      </c>
      <c r="J19" s="19">
        <f t="shared" si="9"/>
        <v>21479.133333333335</v>
      </c>
      <c r="K19" s="20">
        <f t="shared" si="2"/>
        <v>11374.981818181819</v>
      </c>
      <c r="L19" s="35">
        <f t="shared" si="3"/>
        <v>132624.80000000002</v>
      </c>
      <c r="M19" s="21">
        <f t="shared" si="4"/>
        <v>2121996.8000000003</v>
      </c>
      <c r="N19" s="22">
        <f t="shared" si="10"/>
        <v>98350.12</v>
      </c>
      <c r="O19" s="21">
        <f t="shared" si="5"/>
        <v>39787.439999999995</v>
      </c>
      <c r="P19" s="57">
        <v>124</v>
      </c>
      <c r="Q19" s="21">
        <f t="shared" si="6"/>
        <v>19893.719999999998</v>
      </c>
      <c r="R19" s="57">
        <v>12000</v>
      </c>
      <c r="S19" s="57">
        <v>20</v>
      </c>
      <c r="T19" s="58">
        <f t="shared" si="7"/>
        <v>26524.959999999999</v>
      </c>
    </row>
    <row r="20" spans="1:20" x14ac:dyDescent="0.2">
      <c r="A20" s="5"/>
      <c r="B20" s="17" t="s">
        <v>291</v>
      </c>
      <c r="C20" s="17" t="s">
        <v>284</v>
      </c>
      <c r="D20" s="18">
        <v>20.309999999999999</v>
      </c>
      <c r="E20" s="17">
        <v>123200</v>
      </c>
      <c r="F20" s="17">
        <f t="shared" si="8"/>
        <v>125664</v>
      </c>
      <c r="G20" s="17">
        <f t="shared" si="0"/>
        <v>2502192</v>
      </c>
      <c r="H20" s="17">
        <v>15000</v>
      </c>
      <c r="I20" s="17">
        <f t="shared" si="1"/>
        <v>500438.4</v>
      </c>
      <c r="J20" s="19">
        <f t="shared" si="9"/>
        <v>20226.600000000002</v>
      </c>
      <c r="K20" s="20">
        <f t="shared" si="2"/>
        <v>10691.781818181818</v>
      </c>
      <c r="L20" s="35">
        <f t="shared" si="3"/>
        <v>125109.6</v>
      </c>
      <c r="M20" s="21">
        <f t="shared" si="4"/>
        <v>2001753.6</v>
      </c>
      <c r="N20" s="22">
        <f t="shared" si="10"/>
        <v>93466.239999999991</v>
      </c>
      <c r="O20" s="21">
        <f t="shared" si="5"/>
        <v>37532.879999999997</v>
      </c>
      <c r="P20" s="57">
        <v>125</v>
      </c>
      <c r="Q20" s="21">
        <f t="shared" si="6"/>
        <v>18766.439999999999</v>
      </c>
      <c r="R20" s="57">
        <v>12000</v>
      </c>
      <c r="S20" s="57">
        <v>20</v>
      </c>
      <c r="T20" s="58">
        <f t="shared" si="7"/>
        <v>25021.920000000002</v>
      </c>
    </row>
    <row r="21" spans="1:20" x14ac:dyDescent="0.2">
      <c r="A21" s="5"/>
      <c r="B21" s="17" t="s">
        <v>290</v>
      </c>
      <c r="C21" s="17" t="s">
        <v>284</v>
      </c>
      <c r="D21" s="18">
        <v>16.59</v>
      </c>
      <c r="E21" s="17">
        <v>123200</v>
      </c>
      <c r="F21" s="17">
        <f t="shared" si="8"/>
        <v>125664</v>
      </c>
      <c r="G21" s="17">
        <f t="shared" si="0"/>
        <v>2043888</v>
      </c>
      <c r="H21" s="17">
        <v>15000</v>
      </c>
      <c r="I21" s="17">
        <f t="shared" si="1"/>
        <v>408777.60000000003</v>
      </c>
      <c r="J21" s="19">
        <f t="shared" si="9"/>
        <v>16407.400000000001</v>
      </c>
      <c r="K21" s="20">
        <f t="shared" si="2"/>
        <v>8608.5818181818195</v>
      </c>
      <c r="L21" s="35">
        <f t="shared" si="3"/>
        <v>102194.40000000001</v>
      </c>
      <c r="M21" s="21">
        <f t="shared" si="4"/>
        <v>1635110.4000000001</v>
      </c>
      <c r="N21" s="22">
        <f t="shared" si="10"/>
        <v>78572.36</v>
      </c>
      <c r="O21" s="21">
        <f t="shared" si="5"/>
        <v>30658.32</v>
      </c>
      <c r="P21" s="57">
        <v>126</v>
      </c>
      <c r="Q21" s="21">
        <f t="shared" si="6"/>
        <v>15329.16</v>
      </c>
      <c r="R21" s="57">
        <v>12000</v>
      </c>
      <c r="S21" s="57">
        <v>20</v>
      </c>
      <c r="T21" s="58">
        <f t="shared" si="7"/>
        <v>20438.88</v>
      </c>
    </row>
    <row r="22" spans="1:20" x14ac:dyDescent="0.2">
      <c r="A22" s="5"/>
      <c r="B22" s="17" t="s">
        <v>289</v>
      </c>
      <c r="C22" s="17" t="s">
        <v>284</v>
      </c>
      <c r="D22" s="18">
        <v>19.45</v>
      </c>
      <c r="E22" s="17">
        <v>123200</v>
      </c>
      <c r="F22" s="17">
        <f t="shared" si="8"/>
        <v>125664</v>
      </c>
      <c r="G22" s="17">
        <f t="shared" si="0"/>
        <v>2396240</v>
      </c>
      <c r="H22" s="17">
        <v>15000</v>
      </c>
      <c r="I22" s="17">
        <f t="shared" si="1"/>
        <v>479248</v>
      </c>
      <c r="J22" s="19">
        <f t="shared" si="9"/>
        <v>19343.666666666668</v>
      </c>
      <c r="K22" s="20">
        <f t="shared" si="2"/>
        <v>10210.181818181818</v>
      </c>
      <c r="L22" s="35">
        <f t="shared" si="3"/>
        <v>119812</v>
      </c>
      <c r="M22" s="21">
        <f t="shared" si="4"/>
        <v>1916992</v>
      </c>
      <c r="N22" s="22">
        <f t="shared" si="10"/>
        <v>90024.799999999988</v>
      </c>
      <c r="O22" s="21">
        <f t="shared" si="5"/>
        <v>35943.599999999999</v>
      </c>
      <c r="P22" s="57">
        <v>127</v>
      </c>
      <c r="Q22" s="21">
        <f t="shared" si="6"/>
        <v>17971.8</v>
      </c>
      <c r="R22" s="57">
        <v>12000</v>
      </c>
      <c r="S22" s="57">
        <v>20</v>
      </c>
      <c r="T22" s="58">
        <f t="shared" si="7"/>
        <v>23962.400000000001</v>
      </c>
    </row>
    <row r="23" spans="1:20" x14ac:dyDescent="0.2">
      <c r="A23" s="5"/>
      <c r="B23" s="17" t="s">
        <v>288</v>
      </c>
      <c r="C23" s="17" t="s">
        <v>284</v>
      </c>
      <c r="D23" s="18">
        <v>13.65</v>
      </c>
      <c r="E23" s="17">
        <v>123200</v>
      </c>
      <c r="F23" s="17">
        <f t="shared" si="8"/>
        <v>125664</v>
      </c>
      <c r="G23" s="17">
        <f t="shared" si="0"/>
        <v>1681680</v>
      </c>
      <c r="H23" s="17">
        <v>15000</v>
      </c>
      <c r="I23" s="17">
        <f t="shared" si="1"/>
        <v>336336</v>
      </c>
      <c r="J23" s="19">
        <f t="shared" si="9"/>
        <v>13389</v>
      </c>
      <c r="K23" s="20">
        <f t="shared" si="2"/>
        <v>6962.181818181818</v>
      </c>
      <c r="L23" s="35">
        <f t="shared" si="3"/>
        <v>84084</v>
      </c>
      <c r="M23" s="21">
        <f t="shared" si="4"/>
        <v>1345344</v>
      </c>
      <c r="N23" s="22">
        <f t="shared" si="10"/>
        <v>66802.600000000006</v>
      </c>
      <c r="O23" s="21">
        <f t="shared" si="5"/>
        <v>25225.200000000001</v>
      </c>
      <c r="P23" s="57">
        <v>128</v>
      </c>
      <c r="Q23" s="21">
        <f t="shared" si="6"/>
        <v>12612.6</v>
      </c>
      <c r="R23" s="57">
        <v>12000</v>
      </c>
      <c r="S23" s="57">
        <v>20</v>
      </c>
      <c r="T23" s="58">
        <f t="shared" si="7"/>
        <v>16816.8</v>
      </c>
    </row>
    <row r="24" spans="1:20" x14ac:dyDescent="0.2">
      <c r="A24" s="5"/>
      <c r="B24" s="17" t="s">
        <v>287</v>
      </c>
      <c r="C24" s="17" t="s">
        <v>284</v>
      </c>
      <c r="D24" s="18">
        <v>13.65</v>
      </c>
      <c r="E24" s="17">
        <v>123200</v>
      </c>
      <c r="F24" s="17">
        <f t="shared" si="8"/>
        <v>125664</v>
      </c>
      <c r="G24" s="17">
        <f t="shared" si="0"/>
        <v>1681680</v>
      </c>
      <c r="H24" s="17">
        <v>15000</v>
      </c>
      <c r="I24" s="17">
        <f t="shared" si="1"/>
        <v>336336</v>
      </c>
      <c r="J24" s="19">
        <f t="shared" ref="J24:J87" si="11">(I24-H24)/24</f>
        <v>13389</v>
      </c>
      <c r="K24" s="20">
        <f t="shared" si="2"/>
        <v>6962.181818181818</v>
      </c>
      <c r="L24" s="35">
        <f t="shared" si="3"/>
        <v>84084</v>
      </c>
      <c r="M24" s="21">
        <f t="shared" si="4"/>
        <v>1345344</v>
      </c>
      <c r="N24" s="22">
        <f t="shared" si="10"/>
        <v>66803.600000000006</v>
      </c>
      <c r="O24" s="21">
        <f t="shared" si="5"/>
        <v>25225.200000000001</v>
      </c>
      <c r="P24" s="57">
        <v>129</v>
      </c>
      <c r="Q24" s="21">
        <f t="shared" si="6"/>
        <v>12612.6</v>
      </c>
      <c r="R24" s="57">
        <v>12000</v>
      </c>
      <c r="S24" s="57">
        <v>20</v>
      </c>
      <c r="T24" s="58">
        <f t="shared" si="7"/>
        <v>16816.8</v>
      </c>
    </row>
    <row r="25" spans="1:20" x14ac:dyDescent="0.2">
      <c r="A25" s="5"/>
      <c r="B25" s="17" t="s">
        <v>286</v>
      </c>
      <c r="C25" s="17" t="s">
        <v>284</v>
      </c>
      <c r="D25" s="18">
        <v>20.99</v>
      </c>
      <c r="E25" s="17">
        <v>123200</v>
      </c>
      <c r="F25" s="17">
        <f t="shared" si="8"/>
        <v>125664</v>
      </c>
      <c r="G25" s="17">
        <f t="shared" si="0"/>
        <v>2585968</v>
      </c>
      <c r="H25" s="17">
        <v>15000</v>
      </c>
      <c r="I25" s="17">
        <f t="shared" si="1"/>
        <v>517193.60000000003</v>
      </c>
      <c r="J25" s="19">
        <f t="shared" si="11"/>
        <v>20924.733333333334</v>
      </c>
      <c r="K25" s="20">
        <f t="shared" si="2"/>
        <v>11072.581818181819</v>
      </c>
      <c r="L25" s="35">
        <f t="shared" si="3"/>
        <v>129298.40000000001</v>
      </c>
      <c r="M25" s="21">
        <f t="shared" si="4"/>
        <v>2068774.4000000001</v>
      </c>
      <c r="N25" s="22">
        <f t="shared" si="10"/>
        <v>96193.959999999992</v>
      </c>
      <c r="O25" s="21">
        <f t="shared" si="5"/>
        <v>38789.519999999997</v>
      </c>
      <c r="P25" s="57">
        <v>130</v>
      </c>
      <c r="Q25" s="21">
        <f t="shared" si="6"/>
        <v>19394.759999999998</v>
      </c>
      <c r="R25" s="57">
        <v>12000</v>
      </c>
      <c r="S25" s="57">
        <v>20</v>
      </c>
      <c r="T25" s="58">
        <f t="shared" si="7"/>
        <v>25859.68</v>
      </c>
    </row>
    <row r="26" spans="1:20" x14ac:dyDescent="0.2">
      <c r="A26" s="5"/>
      <c r="B26" s="17" t="s">
        <v>285</v>
      </c>
      <c r="C26" s="17" t="s">
        <v>284</v>
      </c>
      <c r="D26" s="18">
        <v>19.39</v>
      </c>
      <c r="E26" s="17">
        <v>123200</v>
      </c>
      <c r="F26" s="17">
        <f t="shared" si="8"/>
        <v>125664</v>
      </c>
      <c r="G26" s="17">
        <f t="shared" si="0"/>
        <v>2388848</v>
      </c>
      <c r="H26" s="17">
        <v>15000</v>
      </c>
      <c r="I26" s="17">
        <f t="shared" si="1"/>
        <v>477769.60000000003</v>
      </c>
      <c r="J26" s="19">
        <f t="shared" si="11"/>
        <v>19282.066666666669</v>
      </c>
      <c r="K26" s="20">
        <f t="shared" si="2"/>
        <v>10176.581818181819</v>
      </c>
      <c r="L26" s="35">
        <f t="shared" si="3"/>
        <v>119442.40000000001</v>
      </c>
      <c r="M26" s="21">
        <f t="shared" si="4"/>
        <v>1911078.4000000001</v>
      </c>
      <c r="N26" s="22">
        <f t="shared" si="10"/>
        <v>89788.56</v>
      </c>
      <c r="O26" s="21">
        <f t="shared" si="5"/>
        <v>35832.720000000001</v>
      </c>
      <c r="P26" s="57">
        <v>131</v>
      </c>
      <c r="Q26" s="21">
        <f t="shared" si="6"/>
        <v>17916.36</v>
      </c>
      <c r="R26" s="57">
        <v>12000</v>
      </c>
      <c r="S26" s="57">
        <v>20</v>
      </c>
      <c r="T26" s="58">
        <f t="shared" si="7"/>
        <v>23888.48</v>
      </c>
    </row>
    <row r="27" spans="1:20" hidden="1" x14ac:dyDescent="0.2">
      <c r="A27" s="5"/>
      <c r="B27" s="42">
        <v>17</v>
      </c>
      <c r="C27" s="17"/>
      <c r="D27" s="18">
        <f>AVERAGE(D10:D26)</f>
        <v>19.721176470588233</v>
      </c>
      <c r="E27" s="17"/>
      <c r="F27" s="17">
        <f t="shared" si="8"/>
        <v>0</v>
      </c>
      <c r="G27" s="17"/>
      <c r="H27" s="17">
        <v>15000</v>
      </c>
      <c r="I27" s="17"/>
      <c r="J27" s="19">
        <f t="shared" si="11"/>
        <v>-625</v>
      </c>
      <c r="K27" s="20">
        <f t="shared" si="2"/>
        <v>-681.81818181818187</v>
      </c>
      <c r="L27" s="35">
        <f t="shared" si="3"/>
        <v>0</v>
      </c>
      <c r="M27" s="21">
        <f t="shared" si="4"/>
        <v>0</v>
      </c>
      <c r="N27" s="22">
        <f t="shared" si="10"/>
        <v>12152</v>
      </c>
      <c r="O27" s="21">
        <f t="shared" si="5"/>
        <v>0</v>
      </c>
      <c r="P27" s="57">
        <v>132</v>
      </c>
      <c r="Q27" s="21">
        <f t="shared" si="6"/>
        <v>0</v>
      </c>
      <c r="R27" s="57">
        <v>12000</v>
      </c>
      <c r="S27" s="57">
        <v>20</v>
      </c>
      <c r="T27" s="58">
        <f t="shared" si="7"/>
        <v>0</v>
      </c>
    </row>
    <row r="28" spans="1:20" hidden="1" x14ac:dyDescent="0.2">
      <c r="A28" s="5"/>
      <c r="B28" s="17"/>
      <c r="C28" s="17"/>
      <c r="D28" s="18"/>
      <c r="E28" s="17"/>
      <c r="F28" s="17">
        <f t="shared" si="8"/>
        <v>0</v>
      </c>
      <c r="G28" s="17"/>
      <c r="H28" s="17">
        <v>15000</v>
      </c>
      <c r="I28" s="17"/>
      <c r="J28" s="19">
        <f t="shared" si="11"/>
        <v>-625</v>
      </c>
      <c r="K28" s="20">
        <f t="shared" si="2"/>
        <v>-681.81818181818187</v>
      </c>
      <c r="L28" s="35">
        <f t="shared" si="3"/>
        <v>0</v>
      </c>
      <c r="M28" s="21">
        <f t="shared" si="4"/>
        <v>0</v>
      </c>
      <c r="N28" s="22">
        <f t="shared" si="10"/>
        <v>12153</v>
      </c>
      <c r="O28" s="21">
        <f t="shared" si="5"/>
        <v>0</v>
      </c>
      <c r="P28" s="57">
        <v>133</v>
      </c>
      <c r="Q28" s="21">
        <f t="shared" si="6"/>
        <v>0</v>
      </c>
      <c r="R28" s="57">
        <v>12000</v>
      </c>
      <c r="S28" s="57">
        <v>20</v>
      </c>
      <c r="T28" s="58">
        <f t="shared" si="7"/>
        <v>0</v>
      </c>
    </row>
    <row r="29" spans="1:20" x14ac:dyDescent="0.2">
      <c r="A29" s="5"/>
      <c r="B29" s="17" t="s">
        <v>283</v>
      </c>
      <c r="C29" s="17" t="s">
        <v>194</v>
      </c>
      <c r="D29" s="18">
        <v>18</v>
      </c>
      <c r="E29" s="17">
        <f>E10*1.015</f>
        <v>125047.99999999999</v>
      </c>
      <c r="F29" s="17">
        <f t="shared" si="8"/>
        <v>127548.95999999999</v>
      </c>
      <c r="G29" s="17">
        <f t="shared" ref="G29:G37" si="12">+E29*D29</f>
        <v>2250863.9999999995</v>
      </c>
      <c r="H29" s="17">
        <v>15000</v>
      </c>
      <c r="I29" s="17">
        <f t="shared" ref="I29:I37" si="13">G29*0.2</f>
        <v>450172.79999999993</v>
      </c>
      <c r="J29" s="19">
        <f t="shared" si="11"/>
        <v>18132.199999999997</v>
      </c>
      <c r="K29" s="20">
        <f t="shared" si="2"/>
        <v>9549.3818181818169</v>
      </c>
      <c r="L29" s="35">
        <f t="shared" si="3"/>
        <v>112543.19999999998</v>
      </c>
      <c r="M29" s="21">
        <f t="shared" si="4"/>
        <v>1800691.1999999997</v>
      </c>
      <c r="N29" s="22">
        <f t="shared" si="10"/>
        <v>85307.079999999987</v>
      </c>
      <c r="O29" s="21">
        <f t="shared" si="5"/>
        <v>33762.959999999992</v>
      </c>
      <c r="P29" s="57">
        <v>134</v>
      </c>
      <c r="Q29" s="21">
        <f t="shared" si="6"/>
        <v>16881.479999999996</v>
      </c>
      <c r="R29" s="57">
        <v>12000</v>
      </c>
      <c r="S29" s="57">
        <v>20</v>
      </c>
      <c r="T29" s="58">
        <f t="shared" si="7"/>
        <v>22508.639999999996</v>
      </c>
    </row>
    <row r="30" spans="1:20" x14ac:dyDescent="0.2">
      <c r="A30" s="5"/>
      <c r="B30" s="17" t="s">
        <v>282</v>
      </c>
      <c r="C30" s="17" t="s">
        <v>194</v>
      </c>
      <c r="D30" s="18">
        <v>18</v>
      </c>
      <c r="E30" s="17">
        <f t="shared" ref="E30:E37" si="14">E11*1.02</f>
        <v>125664</v>
      </c>
      <c r="F30" s="17">
        <f t="shared" si="8"/>
        <v>128177.28</v>
      </c>
      <c r="G30" s="17">
        <f t="shared" si="12"/>
        <v>2261952</v>
      </c>
      <c r="H30" s="17">
        <v>15000</v>
      </c>
      <c r="I30" s="17">
        <f t="shared" si="13"/>
        <v>452390.40000000002</v>
      </c>
      <c r="J30" s="19">
        <f t="shared" si="11"/>
        <v>18224.600000000002</v>
      </c>
      <c r="K30" s="20">
        <f t="shared" si="2"/>
        <v>9599.7818181818184</v>
      </c>
      <c r="L30" s="35">
        <f t="shared" si="3"/>
        <v>113097.60000000001</v>
      </c>
      <c r="M30" s="21">
        <f t="shared" si="4"/>
        <v>1809561.6000000001</v>
      </c>
      <c r="N30" s="22">
        <f t="shared" si="10"/>
        <v>85668.44</v>
      </c>
      <c r="O30" s="21">
        <f t="shared" si="5"/>
        <v>33929.279999999999</v>
      </c>
      <c r="P30" s="57">
        <v>135</v>
      </c>
      <c r="Q30" s="21">
        <f t="shared" si="6"/>
        <v>16964.64</v>
      </c>
      <c r="R30" s="57">
        <v>12000</v>
      </c>
      <c r="S30" s="57">
        <v>20</v>
      </c>
      <c r="T30" s="58">
        <f t="shared" si="7"/>
        <v>22619.52</v>
      </c>
    </row>
    <row r="31" spans="1:20" x14ac:dyDescent="0.2">
      <c r="A31" s="5"/>
      <c r="B31" s="17" t="s">
        <v>281</v>
      </c>
      <c r="C31" s="17" t="s">
        <v>194</v>
      </c>
      <c r="D31" s="28">
        <v>16.920000000000002</v>
      </c>
      <c r="E31" s="17">
        <f t="shared" si="14"/>
        <v>125664</v>
      </c>
      <c r="F31" s="17">
        <f t="shared" si="8"/>
        <v>128177.28</v>
      </c>
      <c r="G31" s="17">
        <f t="shared" si="12"/>
        <v>2126234.8800000004</v>
      </c>
      <c r="H31" s="17">
        <v>15000</v>
      </c>
      <c r="I31" s="17">
        <f t="shared" si="13"/>
        <v>425246.97600000008</v>
      </c>
      <c r="J31" s="19">
        <f t="shared" si="11"/>
        <v>17093.624000000003</v>
      </c>
      <c r="K31" s="20">
        <f t="shared" si="2"/>
        <v>8982.8858181818196</v>
      </c>
      <c r="L31" s="35">
        <f t="shared" si="3"/>
        <v>106311.74400000002</v>
      </c>
      <c r="M31" s="21">
        <f t="shared" si="4"/>
        <v>1700987.9040000003</v>
      </c>
      <c r="N31" s="22">
        <f t="shared" si="10"/>
        <v>81258.633600000016</v>
      </c>
      <c r="O31" s="21">
        <f t="shared" si="5"/>
        <v>31893.523200000003</v>
      </c>
      <c r="P31" s="57">
        <v>136</v>
      </c>
      <c r="Q31" s="21">
        <f t="shared" si="6"/>
        <v>15946.761600000002</v>
      </c>
      <c r="R31" s="57">
        <v>12000</v>
      </c>
      <c r="S31" s="57">
        <v>20</v>
      </c>
      <c r="T31" s="58">
        <f t="shared" si="7"/>
        <v>21262.348800000003</v>
      </c>
    </row>
    <row r="32" spans="1:20" x14ac:dyDescent="0.2">
      <c r="A32" s="5"/>
      <c r="B32" s="17" t="s">
        <v>280</v>
      </c>
      <c r="C32" s="17" t="s">
        <v>194</v>
      </c>
      <c r="D32" s="18">
        <v>15.93</v>
      </c>
      <c r="E32" s="17">
        <f t="shared" si="14"/>
        <v>125664</v>
      </c>
      <c r="F32" s="17">
        <f t="shared" si="8"/>
        <v>128177.28</v>
      </c>
      <c r="G32" s="17">
        <f t="shared" si="12"/>
        <v>2001827.52</v>
      </c>
      <c r="H32" s="17">
        <v>15000</v>
      </c>
      <c r="I32" s="17">
        <f t="shared" si="13"/>
        <v>400365.50400000002</v>
      </c>
      <c r="J32" s="19">
        <f t="shared" si="11"/>
        <v>16056.896000000001</v>
      </c>
      <c r="K32" s="20">
        <f t="shared" si="2"/>
        <v>8417.3978181818184</v>
      </c>
      <c r="L32" s="35">
        <f t="shared" si="3"/>
        <v>100091.376</v>
      </c>
      <c r="M32" s="21">
        <f t="shared" si="4"/>
        <v>1601462.0160000001</v>
      </c>
      <c r="N32" s="22">
        <f t="shared" si="10"/>
        <v>77216.394400000005</v>
      </c>
      <c r="O32" s="21">
        <f t="shared" si="5"/>
        <v>30027.412799999998</v>
      </c>
      <c r="P32" s="57">
        <v>137</v>
      </c>
      <c r="Q32" s="21">
        <f t="shared" si="6"/>
        <v>15013.706399999999</v>
      </c>
      <c r="R32" s="57">
        <v>12000</v>
      </c>
      <c r="S32" s="57">
        <v>20</v>
      </c>
      <c r="T32" s="58">
        <f t="shared" si="7"/>
        <v>20018.2752</v>
      </c>
    </row>
    <row r="33" spans="1:20" x14ac:dyDescent="0.2">
      <c r="A33" s="5"/>
      <c r="B33" s="17" t="s">
        <v>279</v>
      </c>
      <c r="C33" s="17" t="s">
        <v>194</v>
      </c>
      <c r="D33" s="28">
        <v>15.93</v>
      </c>
      <c r="E33" s="17">
        <f t="shared" si="14"/>
        <v>125664</v>
      </c>
      <c r="F33" s="17">
        <f t="shared" si="8"/>
        <v>128177.28</v>
      </c>
      <c r="G33" s="17">
        <f t="shared" si="12"/>
        <v>2001827.52</v>
      </c>
      <c r="H33" s="17">
        <v>15000</v>
      </c>
      <c r="I33" s="17">
        <f t="shared" si="13"/>
        <v>400365.50400000002</v>
      </c>
      <c r="J33" s="19">
        <f t="shared" si="11"/>
        <v>16056.896000000001</v>
      </c>
      <c r="K33" s="20">
        <f t="shared" si="2"/>
        <v>8417.3978181818184</v>
      </c>
      <c r="L33" s="35">
        <f t="shared" si="3"/>
        <v>100091.376</v>
      </c>
      <c r="M33" s="21">
        <f t="shared" si="4"/>
        <v>1601462.0160000001</v>
      </c>
      <c r="N33" s="22">
        <f t="shared" si="10"/>
        <v>77217.394400000005</v>
      </c>
      <c r="O33" s="21">
        <f t="shared" si="5"/>
        <v>30027.412799999998</v>
      </c>
      <c r="P33" s="57">
        <v>138</v>
      </c>
      <c r="Q33" s="21">
        <f t="shared" si="6"/>
        <v>15013.706399999999</v>
      </c>
      <c r="R33" s="57">
        <v>12000</v>
      </c>
      <c r="S33" s="57">
        <v>20</v>
      </c>
      <c r="T33" s="58">
        <f t="shared" si="7"/>
        <v>20018.2752</v>
      </c>
    </row>
    <row r="34" spans="1:20" x14ac:dyDescent="0.2">
      <c r="A34" s="5"/>
      <c r="B34" s="17" t="s">
        <v>278</v>
      </c>
      <c r="C34" s="17" t="s">
        <v>194</v>
      </c>
      <c r="D34" s="18">
        <v>19.010000000000002</v>
      </c>
      <c r="E34" s="17">
        <f t="shared" si="14"/>
        <v>125664</v>
      </c>
      <c r="F34" s="17">
        <f t="shared" si="8"/>
        <v>128177.28</v>
      </c>
      <c r="G34" s="17">
        <f t="shared" si="12"/>
        <v>2388872.64</v>
      </c>
      <c r="H34" s="17">
        <v>15000</v>
      </c>
      <c r="I34" s="17">
        <f t="shared" si="13"/>
        <v>477774.52800000005</v>
      </c>
      <c r="J34" s="19">
        <f t="shared" si="11"/>
        <v>19282.272000000001</v>
      </c>
      <c r="K34" s="20">
        <f t="shared" si="2"/>
        <v>10176.693818181819</v>
      </c>
      <c r="L34" s="35">
        <f t="shared" si="3"/>
        <v>119443.63200000001</v>
      </c>
      <c r="M34" s="21">
        <f t="shared" si="4"/>
        <v>1911098.1120000002</v>
      </c>
      <c r="N34" s="22">
        <f t="shared" si="10"/>
        <v>89797.360799999995</v>
      </c>
      <c r="O34" s="21">
        <f t="shared" si="5"/>
        <v>35833.089599999999</v>
      </c>
      <c r="P34" s="57">
        <v>139</v>
      </c>
      <c r="Q34" s="21">
        <f t="shared" si="6"/>
        <v>17916.5448</v>
      </c>
      <c r="R34" s="57">
        <v>12000</v>
      </c>
      <c r="S34" s="57">
        <v>20</v>
      </c>
      <c r="T34" s="58">
        <f t="shared" si="7"/>
        <v>23888.726400000003</v>
      </c>
    </row>
    <row r="35" spans="1:20" x14ac:dyDescent="0.2">
      <c r="A35" s="5"/>
      <c r="B35" s="17" t="s">
        <v>277</v>
      </c>
      <c r="C35" s="17" t="s">
        <v>194</v>
      </c>
      <c r="D35" s="28">
        <v>15.52</v>
      </c>
      <c r="E35" s="17">
        <f t="shared" si="14"/>
        <v>125664</v>
      </c>
      <c r="F35" s="17">
        <f t="shared" si="8"/>
        <v>128177.28</v>
      </c>
      <c r="G35" s="17">
        <f t="shared" si="12"/>
        <v>1950305.28</v>
      </c>
      <c r="H35" s="17">
        <v>15000</v>
      </c>
      <c r="I35" s="17">
        <f t="shared" si="13"/>
        <v>390061.05600000004</v>
      </c>
      <c r="J35" s="19">
        <f t="shared" si="11"/>
        <v>15627.544000000002</v>
      </c>
      <c r="K35" s="20">
        <f t="shared" si="2"/>
        <v>8183.2058181818193</v>
      </c>
      <c r="L35" s="35">
        <f t="shared" si="3"/>
        <v>97515.26400000001</v>
      </c>
      <c r="M35" s="21">
        <f t="shared" si="4"/>
        <v>1560244.2240000002</v>
      </c>
      <c r="N35" s="22">
        <f t="shared" si="10"/>
        <v>75544.921600000001</v>
      </c>
      <c r="O35" s="21">
        <f t="shared" si="5"/>
        <v>29254.5792</v>
      </c>
      <c r="P35" s="57">
        <v>140</v>
      </c>
      <c r="Q35" s="21">
        <f t="shared" si="6"/>
        <v>14627.2896</v>
      </c>
      <c r="R35" s="57">
        <v>12000</v>
      </c>
      <c r="S35" s="57">
        <v>20</v>
      </c>
      <c r="T35" s="58">
        <f t="shared" si="7"/>
        <v>19503.052800000001</v>
      </c>
    </row>
    <row r="36" spans="1:20" x14ac:dyDescent="0.2">
      <c r="A36" s="5"/>
      <c r="B36" s="17" t="s">
        <v>276</v>
      </c>
      <c r="C36" s="17" t="s">
        <v>194</v>
      </c>
      <c r="D36" s="28">
        <v>13.65</v>
      </c>
      <c r="E36" s="17">
        <f t="shared" si="14"/>
        <v>125664</v>
      </c>
      <c r="F36" s="17">
        <f t="shared" si="8"/>
        <v>128177.28</v>
      </c>
      <c r="G36" s="17">
        <f t="shared" si="12"/>
        <v>1715313.6</v>
      </c>
      <c r="H36" s="17">
        <v>15000</v>
      </c>
      <c r="I36" s="17">
        <f t="shared" si="13"/>
        <v>343062.72000000003</v>
      </c>
      <c r="J36" s="19">
        <f t="shared" si="11"/>
        <v>13669.28</v>
      </c>
      <c r="K36" s="20">
        <f t="shared" si="2"/>
        <v>7115.061818181819</v>
      </c>
      <c r="L36" s="35">
        <f t="shared" si="3"/>
        <v>85765.680000000008</v>
      </c>
      <c r="M36" s="21">
        <f t="shared" si="4"/>
        <v>1372250.8800000001</v>
      </c>
      <c r="N36" s="22">
        <f t="shared" si="10"/>
        <v>67908.69200000001</v>
      </c>
      <c r="O36" s="21">
        <f t="shared" si="5"/>
        <v>25729.704000000002</v>
      </c>
      <c r="P36" s="57">
        <v>141</v>
      </c>
      <c r="Q36" s="21">
        <f t="shared" si="6"/>
        <v>12864.852000000001</v>
      </c>
      <c r="R36" s="57">
        <v>12000</v>
      </c>
      <c r="S36" s="57">
        <v>20</v>
      </c>
      <c r="T36" s="58">
        <f t="shared" si="7"/>
        <v>17153.136000000002</v>
      </c>
    </row>
    <row r="37" spans="1:20" x14ac:dyDescent="0.2">
      <c r="A37" s="5"/>
      <c r="B37" s="17" t="s">
        <v>275</v>
      </c>
      <c r="C37" s="17" t="s">
        <v>194</v>
      </c>
      <c r="D37" s="28">
        <v>13.65</v>
      </c>
      <c r="E37" s="17">
        <f t="shared" si="14"/>
        <v>125664</v>
      </c>
      <c r="F37" s="17">
        <f t="shared" si="8"/>
        <v>128177.28</v>
      </c>
      <c r="G37" s="17">
        <f t="shared" si="12"/>
        <v>1715313.6</v>
      </c>
      <c r="H37" s="17">
        <v>15000</v>
      </c>
      <c r="I37" s="17">
        <f t="shared" si="13"/>
        <v>343062.72000000003</v>
      </c>
      <c r="J37" s="19">
        <f t="shared" si="11"/>
        <v>13669.28</v>
      </c>
      <c r="K37" s="20">
        <f t="shared" si="2"/>
        <v>7115.061818181819</v>
      </c>
      <c r="L37" s="35">
        <f t="shared" si="3"/>
        <v>85765.680000000008</v>
      </c>
      <c r="M37" s="21">
        <f t="shared" si="4"/>
        <v>1372250.8800000001</v>
      </c>
      <c r="N37" s="22">
        <f t="shared" si="10"/>
        <v>67909.69200000001</v>
      </c>
      <c r="O37" s="21">
        <f t="shared" si="5"/>
        <v>25729.704000000002</v>
      </c>
      <c r="P37" s="57">
        <v>142</v>
      </c>
      <c r="Q37" s="21">
        <f t="shared" si="6"/>
        <v>12864.852000000001</v>
      </c>
      <c r="R37" s="57">
        <v>12000</v>
      </c>
      <c r="S37" s="57">
        <v>20</v>
      </c>
      <c r="T37" s="58">
        <f t="shared" si="7"/>
        <v>17153.136000000002</v>
      </c>
    </row>
    <row r="38" spans="1:20" hidden="1" x14ac:dyDescent="0.2">
      <c r="A38" s="5"/>
      <c r="B38" s="17">
        <v>9</v>
      </c>
      <c r="C38" s="17"/>
      <c r="D38" s="18">
        <f>AVERAGE(D29:D37)</f>
        <v>16.290000000000003</v>
      </c>
      <c r="E38" s="17"/>
      <c r="F38" s="17">
        <f t="shared" si="8"/>
        <v>0</v>
      </c>
      <c r="G38" s="17"/>
      <c r="H38" s="17">
        <v>15000</v>
      </c>
      <c r="I38" s="17"/>
      <c r="J38" s="19">
        <f t="shared" si="11"/>
        <v>-625</v>
      </c>
      <c r="K38" s="20">
        <f t="shared" si="2"/>
        <v>-681.81818181818187</v>
      </c>
      <c r="L38" s="35">
        <f t="shared" si="3"/>
        <v>0</v>
      </c>
      <c r="M38" s="21">
        <f t="shared" si="4"/>
        <v>0</v>
      </c>
      <c r="N38" s="22">
        <f t="shared" si="10"/>
        <v>12163</v>
      </c>
      <c r="O38" s="21">
        <f t="shared" si="5"/>
        <v>0</v>
      </c>
      <c r="P38" s="57">
        <v>143</v>
      </c>
      <c r="Q38" s="21">
        <f t="shared" si="6"/>
        <v>0</v>
      </c>
      <c r="R38" s="57">
        <v>12000</v>
      </c>
      <c r="S38" s="57">
        <v>20</v>
      </c>
      <c r="T38" s="58">
        <f t="shared" si="7"/>
        <v>0</v>
      </c>
    </row>
    <row r="39" spans="1:20" hidden="1" x14ac:dyDescent="0.2">
      <c r="A39" s="5"/>
      <c r="B39" s="17"/>
      <c r="C39" s="17"/>
      <c r="D39" s="17"/>
      <c r="E39" s="17"/>
      <c r="F39" s="17">
        <f t="shared" si="8"/>
        <v>0</v>
      </c>
      <c r="G39" s="17"/>
      <c r="H39" s="17">
        <v>15000</v>
      </c>
      <c r="I39" s="17"/>
      <c r="J39" s="19">
        <f t="shared" si="11"/>
        <v>-625</v>
      </c>
      <c r="K39" s="20">
        <f t="shared" si="2"/>
        <v>-681.81818181818187</v>
      </c>
      <c r="L39" s="35">
        <f t="shared" si="3"/>
        <v>0</v>
      </c>
      <c r="M39" s="21">
        <f t="shared" si="4"/>
        <v>0</v>
      </c>
      <c r="N39" s="22">
        <f t="shared" si="10"/>
        <v>12164</v>
      </c>
      <c r="O39" s="21">
        <f t="shared" si="5"/>
        <v>0</v>
      </c>
      <c r="P39" s="57">
        <v>144</v>
      </c>
      <c r="Q39" s="21">
        <f t="shared" si="6"/>
        <v>0</v>
      </c>
      <c r="R39" s="57">
        <v>12000</v>
      </c>
      <c r="S39" s="57">
        <v>20</v>
      </c>
      <c r="T39" s="58">
        <f t="shared" si="7"/>
        <v>0</v>
      </c>
    </row>
    <row r="40" spans="1:20" x14ac:dyDescent="0.2">
      <c r="A40" s="5"/>
      <c r="B40" s="17" t="s">
        <v>274</v>
      </c>
      <c r="C40" s="17" t="s">
        <v>153</v>
      </c>
      <c r="D40" s="18">
        <v>18</v>
      </c>
      <c r="E40" s="17">
        <f>E37*1.015</f>
        <v>127548.95999999999</v>
      </c>
      <c r="F40" s="17">
        <f t="shared" si="8"/>
        <v>130099.93919999999</v>
      </c>
      <c r="G40" s="17">
        <f t="shared" ref="G40:G52" si="15">+E40*D40</f>
        <v>2295881.2799999998</v>
      </c>
      <c r="H40" s="17">
        <v>15000</v>
      </c>
      <c r="I40" s="17">
        <f t="shared" ref="I40:I52" si="16">G40*0.2</f>
        <v>459176.25599999999</v>
      </c>
      <c r="J40" s="19">
        <f t="shared" si="11"/>
        <v>18507.344000000001</v>
      </c>
      <c r="K40" s="20">
        <f t="shared" si="2"/>
        <v>9754.0058181818185</v>
      </c>
      <c r="L40" s="35">
        <f t="shared" si="3"/>
        <v>114794.064</v>
      </c>
      <c r="M40" s="21">
        <f t="shared" si="4"/>
        <v>1836705.024</v>
      </c>
      <c r="N40" s="22">
        <f t="shared" si="10"/>
        <v>86781.141599999988</v>
      </c>
      <c r="O40" s="21">
        <f t="shared" si="5"/>
        <v>34438.219199999992</v>
      </c>
      <c r="P40" s="57">
        <v>145</v>
      </c>
      <c r="Q40" s="21">
        <f t="shared" si="6"/>
        <v>17219.109599999996</v>
      </c>
      <c r="R40" s="57">
        <v>12000</v>
      </c>
      <c r="S40" s="57">
        <v>20</v>
      </c>
      <c r="T40" s="58">
        <f t="shared" si="7"/>
        <v>22958.8128</v>
      </c>
    </row>
    <row r="41" spans="1:20" x14ac:dyDescent="0.2">
      <c r="A41" s="5"/>
      <c r="B41" s="17" t="s">
        <v>273</v>
      </c>
      <c r="C41" s="17" t="s">
        <v>153</v>
      </c>
      <c r="D41" s="18">
        <v>18</v>
      </c>
      <c r="E41" s="17">
        <f>E40</f>
        <v>127548.95999999999</v>
      </c>
      <c r="F41" s="17">
        <f t="shared" si="8"/>
        <v>130099.93919999999</v>
      </c>
      <c r="G41" s="17">
        <f t="shared" si="15"/>
        <v>2295881.2799999998</v>
      </c>
      <c r="H41" s="17">
        <v>15000</v>
      </c>
      <c r="I41" s="17">
        <f t="shared" si="16"/>
        <v>459176.25599999999</v>
      </c>
      <c r="J41" s="19">
        <f t="shared" si="11"/>
        <v>18507.344000000001</v>
      </c>
      <c r="K41" s="20">
        <f t="shared" si="2"/>
        <v>9754.0058181818185</v>
      </c>
      <c r="L41" s="35">
        <f t="shared" si="3"/>
        <v>114794.064</v>
      </c>
      <c r="M41" s="21">
        <f t="shared" si="4"/>
        <v>1836705.024</v>
      </c>
      <c r="N41" s="22">
        <f t="shared" si="10"/>
        <v>86782.141599999988</v>
      </c>
      <c r="O41" s="21">
        <f t="shared" si="5"/>
        <v>34438.219199999992</v>
      </c>
      <c r="P41" s="57">
        <v>146</v>
      </c>
      <c r="Q41" s="21">
        <f t="shared" si="6"/>
        <v>17219.109599999996</v>
      </c>
      <c r="R41" s="57">
        <v>12000</v>
      </c>
      <c r="S41" s="57">
        <v>20</v>
      </c>
      <c r="T41" s="58">
        <f t="shared" si="7"/>
        <v>22958.8128</v>
      </c>
    </row>
    <row r="42" spans="1:20" x14ac:dyDescent="0.2">
      <c r="A42" s="5"/>
      <c r="B42" s="17" t="s">
        <v>272</v>
      </c>
      <c r="C42" s="17" t="s">
        <v>153</v>
      </c>
      <c r="D42" s="18">
        <v>16.920000000000002</v>
      </c>
      <c r="E42" s="17">
        <f>E41</f>
        <v>127548.95999999999</v>
      </c>
      <c r="F42" s="17">
        <f t="shared" si="8"/>
        <v>130099.93919999999</v>
      </c>
      <c r="G42" s="17">
        <f t="shared" si="15"/>
        <v>2158128.4032000001</v>
      </c>
      <c r="H42" s="17">
        <v>15000</v>
      </c>
      <c r="I42" s="17">
        <f t="shared" si="16"/>
        <v>431625.68064000004</v>
      </c>
      <c r="J42" s="19">
        <f t="shared" si="11"/>
        <v>17359.40336</v>
      </c>
      <c r="K42" s="20">
        <f t="shared" ref="K42:K73" si="17">(G42*0.1-H42)/22</f>
        <v>9127.8563781818193</v>
      </c>
      <c r="L42" s="35">
        <f t="shared" ref="L42:L73" si="18">(G42*0.1)/2</f>
        <v>107906.42016000001</v>
      </c>
      <c r="M42" s="21">
        <f t="shared" ref="M42:M73" si="19">G42*0.8</f>
        <v>1726502.7225600001</v>
      </c>
      <c r="N42" s="22">
        <f t="shared" si="10"/>
        <v>82306.173104000001</v>
      </c>
      <c r="O42" s="21">
        <f t="shared" ref="O42:O73" si="20">$O$9*G42</f>
        <v>32371.926048000001</v>
      </c>
      <c r="P42" s="57">
        <v>147</v>
      </c>
      <c r="Q42" s="21">
        <f t="shared" ref="Q42:Q73" si="21">$Q$9*G42</f>
        <v>16185.963024000001</v>
      </c>
      <c r="R42" s="57">
        <v>12000</v>
      </c>
      <c r="S42" s="57">
        <v>20</v>
      </c>
      <c r="T42" s="58">
        <f t="shared" ref="T42:T73" si="22">$T$9*G42</f>
        <v>21581.284032</v>
      </c>
    </row>
    <row r="43" spans="1:20" x14ac:dyDescent="0.2">
      <c r="A43" s="5"/>
      <c r="B43" s="17" t="s">
        <v>271</v>
      </c>
      <c r="C43" s="17" t="s">
        <v>153</v>
      </c>
      <c r="D43" s="18">
        <v>15.93</v>
      </c>
      <c r="E43" s="17">
        <f t="shared" ref="E43:E52" si="23">E42</f>
        <v>127548.95999999999</v>
      </c>
      <c r="F43" s="17">
        <f t="shared" si="8"/>
        <v>130099.93919999999</v>
      </c>
      <c r="G43" s="17">
        <f t="shared" si="15"/>
        <v>2031854.9327999998</v>
      </c>
      <c r="H43" s="17">
        <v>15000</v>
      </c>
      <c r="I43" s="17">
        <f t="shared" si="16"/>
        <v>406370.98655999999</v>
      </c>
      <c r="J43" s="19">
        <f t="shared" si="11"/>
        <v>16307.12444</v>
      </c>
      <c r="K43" s="20">
        <f t="shared" si="17"/>
        <v>8553.8860581818171</v>
      </c>
      <c r="L43" s="35">
        <f t="shared" si="18"/>
        <v>101592.74664</v>
      </c>
      <c r="M43" s="21">
        <f t="shared" si="19"/>
        <v>1625483.94624</v>
      </c>
      <c r="N43" s="22">
        <f t="shared" si="10"/>
        <v>78203.285315999994</v>
      </c>
      <c r="O43" s="21">
        <f t="shared" si="20"/>
        <v>30477.823991999998</v>
      </c>
      <c r="P43" s="57">
        <v>148</v>
      </c>
      <c r="Q43" s="21">
        <f t="shared" si="21"/>
        <v>15238.911995999999</v>
      </c>
      <c r="R43" s="57">
        <v>12000</v>
      </c>
      <c r="S43" s="57">
        <v>20</v>
      </c>
      <c r="T43" s="58">
        <f t="shared" si="22"/>
        <v>20318.549327999997</v>
      </c>
    </row>
    <row r="44" spans="1:20" x14ac:dyDescent="0.2">
      <c r="A44" s="5"/>
      <c r="B44" s="17" t="s">
        <v>270</v>
      </c>
      <c r="C44" s="17" t="s">
        <v>153</v>
      </c>
      <c r="D44" s="18">
        <v>15.93</v>
      </c>
      <c r="E44" s="17">
        <f t="shared" si="23"/>
        <v>127548.95999999999</v>
      </c>
      <c r="F44" s="17">
        <f t="shared" si="8"/>
        <v>130099.93919999999</v>
      </c>
      <c r="G44" s="17">
        <f t="shared" si="15"/>
        <v>2031854.9327999998</v>
      </c>
      <c r="H44" s="17">
        <v>15000</v>
      </c>
      <c r="I44" s="17">
        <f t="shared" si="16"/>
        <v>406370.98655999999</v>
      </c>
      <c r="J44" s="19">
        <f t="shared" si="11"/>
        <v>16307.12444</v>
      </c>
      <c r="K44" s="20">
        <f t="shared" si="17"/>
        <v>8553.8860581818171</v>
      </c>
      <c r="L44" s="35">
        <f t="shared" si="18"/>
        <v>101592.74664</v>
      </c>
      <c r="M44" s="21">
        <f t="shared" si="19"/>
        <v>1625483.94624</v>
      </c>
      <c r="N44" s="22">
        <f t="shared" si="10"/>
        <v>78204.285315999994</v>
      </c>
      <c r="O44" s="21">
        <f t="shared" si="20"/>
        <v>30477.823991999998</v>
      </c>
      <c r="P44" s="57">
        <v>149</v>
      </c>
      <c r="Q44" s="21">
        <f t="shared" si="21"/>
        <v>15238.911995999999</v>
      </c>
      <c r="R44" s="57">
        <v>12000</v>
      </c>
      <c r="S44" s="57">
        <v>20</v>
      </c>
      <c r="T44" s="58">
        <f t="shared" si="22"/>
        <v>20318.549327999997</v>
      </c>
    </row>
    <row r="45" spans="1:20" x14ac:dyDescent="0.2">
      <c r="A45" s="5"/>
      <c r="B45" s="17" t="s">
        <v>269</v>
      </c>
      <c r="C45" s="17" t="s">
        <v>153</v>
      </c>
      <c r="D45" s="18">
        <v>20.5</v>
      </c>
      <c r="E45" s="17">
        <f t="shared" si="23"/>
        <v>127548.95999999999</v>
      </c>
      <c r="F45" s="17">
        <f t="shared" si="8"/>
        <v>130099.93919999999</v>
      </c>
      <c r="G45" s="17">
        <f t="shared" si="15"/>
        <v>2614753.6799999997</v>
      </c>
      <c r="H45" s="17">
        <v>15000</v>
      </c>
      <c r="I45" s="17">
        <f t="shared" si="16"/>
        <v>522950.73599999998</v>
      </c>
      <c r="J45" s="19">
        <f t="shared" si="11"/>
        <v>21164.613999999998</v>
      </c>
      <c r="K45" s="20">
        <f t="shared" si="17"/>
        <v>11203.425818181817</v>
      </c>
      <c r="L45" s="35">
        <f t="shared" si="18"/>
        <v>130737.68399999999</v>
      </c>
      <c r="M45" s="21">
        <f t="shared" si="19"/>
        <v>2091802.9439999999</v>
      </c>
      <c r="N45" s="22">
        <f t="shared" si="10"/>
        <v>97149.494599999991</v>
      </c>
      <c r="O45" s="21">
        <f t="shared" si="20"/>
        <v>39221.305199999995</v>
      </c>
      <c r="P45" s="57">
        <v>150</v>
      </c>
      <c r="Q45" s="21">
        <f t="shared" si="21"/>
        <v>19610.652599999998</v>
      </c>
      <c r="R45" s="57">
        <v>12000</v>
      </c>
      <c r="S45" s="57">
        <v>20</v>
      </c>
      <c r="T45" s="58">
        <f t="shared" si="22"/>
        <v>26147.536799999998</v>
      </c>
    </row>
    <row r="46" spans="1:20" x14ac:dyDescent="0.2">
      <c r="A46" s="5"/>
      <c r="B46" s="17" t="s">
        <v>268</v>
      </c>
      <c r="C46" s="17" t="s">
        <v>153</v>
      </c>
      <c r="D46" s="18">
        <v>15.37</v>
      </c>
      <c r="E46" s="17">
        <f t="shared" si="23"/>
        <v>127548.95999999999</v>
      </c>
      <c r="F46" s="17">
        <f t="shared" si="8"/>
        <v>130099.93919999999</v>
      </c>
      <c r="G46" s="17">
        <f t="shared" si="15"/>
        <v>1960427.5151999998</v>
      </c>
      <c r="H46" s="17">
        <v>15000</v>
      </c>
      <c r="I46" s="17">
        <f t="shared" si="16"/>
        <v>392085.50303999998</v>
      </c>
      <c r="J46" s="19">
        <f t="shared" si="11"/>
        <v>15711.89596</v>
      </c>
      <c r="K46" s="20">
        <f t="shared" si="17"/>
        <v>8229.2159781818173</v>
      </c>
      <c r="L46" s="35">
        <f t="shared" si="18"/>
        <v>98021.375759999995</v>
      </c>
      <c r="M46" s="21">
        <f t="shared" si="19"/>
        <v>1568342.0121599999</v>
      </c>
      <c r="N46" s="22">
        <f t="shared" si="10"/>
        <v>75884.894243999996</v>
      </c>
      <c r="O46" s="21">
        <f t="shared" si="20"/>
        <v>29406.412727999996</v>
      </c>
      <c r="P46" s="57">
        <v>151</v>
      </c>
      <c r="Q46" s="21">
        <f t="shared" si="21"/>
        <v>14703.206363999998</v>
      </c>
      <c r="R46" s="57">
        <v>12000</v>
      </c>
      <c r="S46" s="57">
        <v>20</v>
      </c>
      <c r="T46" s="58">
        <f t="shared" si="22"/>
        <v>19604.275151999998</v>
      </c>
    </row>
    <row r="47" spans="1:20" x14ac:dyDescent="0.2">
      <c r="A47" s="5"/>
      <c r="B47" s="17" t="s">
        <v>267</v>
      </c>
      <c r="C47" s="17" t="s">
        <v>153</v>
      </c>
      <c r="D47" s="18">
        <v>17.079999999999998</v>
      </c>
      <c r="E47" s="17">
        <f t="shared" si="23"/>
        <v>127548.95999999999</v>
      </c>
      <c r="F47" s="17">
        <f t="shared" si="8"/>
        <v>130099.93919999999</v>
      </c>
      <c r="G47" s="17">
        <f t="shared" si="15"/>
        <v>2178536.2367999996</v>
      </c>
      <c r="H47" s="17">
        <v>15000</v>
      </c>
      <c r="I47" s="17">
        <f t="shared" si="16"/>
        <v>435707.24735999992</v>
      </c>
      <c r="J47" s="19">
        <f t="shared" si="11"/>
        <v>17529.468639999996</v>
      </c>
      <c r="K47" s="20">
        <f t="shared" si="17"/>
        <v>9220.6192581818159</v>
      </c>
      <c r="L47" s="35">
        <f t="shared" si="18"/>
        <v>108926.81183999998</v>
      </c>
      <c r="M47" s="21">
        <f t="shared" si="19"/>
        <v>1742828.9894399997</v>
      </c>
      <c r="N47" s="22">
        <f t="shared" si="10"/>
        <v>82974.427695999984</v>
      </c>
      <c r="O47" s="21">
        <f t="shared" si="20"/>
        <v>32678.043551999992</v>
      </c>
      <c r="P47" s="57">
        <v>152</v>
      </c>
      <c r="Q47" s="21">
        <f t="shared" si="21"/>
        <v>16339.021775999996</v>
      </c>
      <c r="R47" s="57">
        <v>12000</v>
      </c>
      <c r="S47" s="57">
        <v>20</v>
      </c>
      <c r="T47" s="58">
        <f t="shared" si="22"/>
        <v>21785.362367999998</v>
      </c>
    </row>
    <row r="48" spans="1:20" x14ac:dyDescent="0.2">
      <c r="A48" s="5"/>
      <c r="B48" s="17" t="s">
        <v>266</v>
      </c>
      <c r="C48" s="17" t="s">
        <v>153</v>
      </c>
      <c r="D48" s="18">
        <v>17.079999999999998</v>
      </c>
      <c r="E48" s="17">
        <f t="shared" si="23"/>
        <v>127548.95999999999</v>
      </c>
      <c r="F48" s="17">
        <f t="shared" si="8"/>
        <v>130099.93919999999</v>
      </c>
      <c r="G48" s="17">
        <f t="shared" si="15"/>
        <v>2178536.2367999996</v>
      </c>
      <c r="H48" s="17">
        <v>15000</v>
      </c>
      <c r="I48" s="17">
        <f t="shared" si="16"/>
        <v>435707.24735999992</v>
      </c>
      <c r="J48" s="19">
        <f t="shared" si="11"/>
        <v>17529.468639999996</v>
      </c>
      <c r="K48" s="20">
        <f t="shared" si="17"/>
        <v>9220.6192581818159</v>
      </c>
      <c r="L48" s="35">
        <f t="shared" si="18"/>
        <v>108926.81183999998</v>
      </c>
      <c r="M48" s="21">
        <f t="shared" si="19"/>
        <v>1742828.9894399997</v>
      </c>
      <c r="N48" s="22">
        <f t="shared" si="10"/>
        <v>82975.427695999984</v>
      </c>
      <c r="O48" s="21">
        <f t="shared" si="20"/>
        <v>32678.043551999992</v>
      </c>
      <c r="P48" s="57">
        <v>153</v>
      </c>
      <c r="Q48" s="21">
        <f t="shared" si="21"/>
        <v>16339.021775999996</v>
      </c>
      <c r="R48" s="57">
        <v>12000</v>
      </c>
      <c r="S48" s="57">
        <v>20</v>
      </c>
      <c r="T48" s="58">
        <f t="shared" si="22"/>
        <v>21785.362367999998</v>
      </c>
    </row>
    <row r="49" spans="1:20" x14ac:dyDescent="0.2">
      <c r="A49" s="5"/>
      <c r="B49" s="17" t="s">
        <v>265</v>
      </c>
      <c r="C49" s="17" t="s">
        <v>153</v>
      </c>
      <c r="D49" s="18">
        <v>15.15</v>
      </c>
      <c r="E49" s="17">
        <f t="shared" si="23"/>
        <v>127548.95999999999</v>
      </c>
      <c r="F49" s="17">
        <f t="shared" si="8"/>
        <v>130099.93919999999</v>
      </c>
      <c r="G49" s="17">
        <f t="shared" si="15"/>
        <v>1932366.7439999999</v>
      </c>
      <c r="H49" s="17">
        <v>15000</v>
      </c>
      <c r="I49" s="17">
        <f t="shared" si="16"/>
        <v>386473.34880000004</v>
      </c>
      <c r="J49" s="19">
        <f t="shared" si="11"/>
        <v>15478.056200000001</v>
      </c>
      <c r="K49" s="20">
        <f t="shared" si="17"/>
        <v>8101.667018181819</v>
      </c>
      <c r="L49" s="35">
        <f t="shared" si="18"/>
        <v>96618.337200000009</v>
      </c>
      <c r="M49" s="21">
        <f t="shared" si="19"/>
        <v>1545893.3952000001</v>
      </c>
      <c r="N49" s="22">
        <f t="shared" si="10"/>
        <v>74975.919179999997</v>
      </c>
      <c r="O49" s="21">
        <f t="shared" si="20"/>
        <v>28985.50116</v>
      </c>
      <c r="P49" s="57">
        <v>154</v>
      </c>
      <c r="Q49" s="21">
        <f t="shared" si="21"/>
        <v>14492.75058</v>
      </c>
      <c r="R49" s="57">
        <v>12000</v>
      </c>
      <c r="S49" s="57">
        <v>20</v>
      </c>
      <c r="T49" s="58">
        <f t="shared" si="22"/>
        <v>19323.667440000001</v>
      </c>
    </row>
    <row r="50" spans="1:20" x14ac:dyDescent="0.2">
      <c r="A50" s="5"/>
      <c r="B50" s="17" t="s">
        <v>264</v>
      </c>
      <c r="C50" s="17" t="s">
        <v>153</v>
      </c>
      <c r="D50" s="18">
        <v>16.399999999999999</v>
      </c>
      <c r="E50" s="17">
        <f t="shared" si="23"/>
        <v>127548.95999999999</v>
      </c>
      <c r="F50" s="17">
        <f t="shared" si="8"/>
        <v>130099.93919999999</v>
      </c>
      <c r="G50" s="17">
        <f t="shared" si="15"/>
        <v>2091802.9439999997</v>
      </c>
      <c r="H50" s="17">
        <v>15000</v>
      </c>
      <c r="I50" s="17">
        <f t="shared" si="16"/>
        <v>418360.58879999997</v>
      </c>
      <c r="J50" s="19">
        <f t="shared" si="11"/>
        <v>16806.691199999997</v>
      </c>
      <c r="K50" s="20">
        <f t="shared" si="17"/>
        <v>8826.3770181818181</v>
      </c>
      <c r="L50" s="35">
        <f t="shared" si="18"/>
        <v>104590.14719999999</v>
      </c>
      <c r="M50" s="21">
        <f t="shared" si="19"/>
        <v>1673442.3551999999</v>
      </c>
      <c r="N50" s="22">
        <f t="shared" si="10"/>
        <v>80158.595679999999</v>
      </c>
      <c r="O50" s="21">
        <f t="shared" si="20"/>
        <v>31377.044159999994</v>
      </c>
      <c r="P50" s="57">
        <v>155</v>
      </c>
      <c r="Q50" s="21">
        <f t="shared" si="21"/>
        <v>15688.522079999997</v>
      </c>
      <c r="R50" s="57">
        <v>12000</v>
      </c>
      <c r="S50" s="57">
        <v>20</v>
      </c>
      <c r="T50" s="58">
        <f t="shared" si="22"/>
        <v>20918.029439999998</v>
      </c>
    </row>
    <row r="51" spans="1:20" x14ac:dyDescent="0.2">
      <c r="A51" s="5"/>
      <c r="B51" s="17" t="s">
        <v>263</v>
      </c>
      <c r="C51" s="17" t="s">
        <v>153</v>
      </c>
      <c r="D51" s="18">
        <v>13.65</v>
      </c>
      <c r="E51" s="17">
        <f t="shared" si="23"/>
        <v>127548.95999999999</v>
      </c>
      <c r="F51" s="17">
        <f t="shared" si="8"/>
        <v>130099.93919999999</v>
      </c>
      <c r="G51" s="17">
        <f t="shared" si="15"/>
        <v>1741043.304</v>
      </c>
      <c r="H51" s="17">
        <v>15000</v>
      </c>
      <c r="I51" s="17">
        <f t="shared" si="16"/>
        <v>348208.66080000001</v>
      </c>
      <c r="J51" s="19">
        <f t="shared" si="11"/>
        <v>13883.6942</v>
      </c>
      <c r="K51" s="20">
        <f t="shared" si="17"/>
        <v>7232.015018181818</v>
      </c>
      <c r="L51" s="35">
        <f t="shared" si="18"/>
        <v>87052.165200000003</v>
      </c>
      <c r="M51" s="21">
        <f t="shared" si="19"/>
        <v>1392834.6432</v>
      </c>
      <c r="N51" s="22">
        <f t="shared" si="10"/>
        <v>68759.907380000004</v>
      </c>
      <c r="O51" s="21">
        <f t="shared" si="20"/>
        <v>26115.649559999998</v>
      </c>
      <c r="P51" s="57">
        <v>156</v>
      </c>
      <c r="Q51" s="21">
        <f t="shared" si="21"/>
        <v>13057.824779999999</v>
      </c>
      <c r="R51" s="57">
        <v>12000</v>
      </c>
      <c r="S51" s="57">
        <v>20</v>
      </c>
      <c r="T51" s="58">
        <f t="shared" si="22"/>
        <v>17410.43304</v>
      </c>
    </row>
    <row r="52" spans="1:20" x14ac:dyDescent="0.2">
      <c r="A52" s="5"/>
      <c r="B52" s="17" t="s">
        <v>262</v>
      </c>
      <c r="C52" s="17" t="s">
        <v>153</v>
      </c>
      <c r="D52" s="18">
        <v>13.65</v>
      </c>
      <c r="E52" s="17">
        <f t="shared" si="23"/>
        <v>127548.95999999999</v>
      </c>
      <c r="F52" s="17">
        <f t="shared" si="8"/>
        <v>130099.93919999999</v>
      </c>
      <c r="G52" s="17">
        <f t="shared" si="15"/>
        <v>1741043.304</v>
      </c>
      <c r="H52" s="17">
        <v>15000</v>
      </c>
      <c r="I52" s="17">
        <f t="shared" si="16"/>
        <v>348208.66080000001</v>
      </c>
      <c r="J52" s="19">
        <f t="shared" si="11"/>
        <v>13883.6942</v>
      </c>
      <c r="K52" s="20">
        <f t="shared" si="17"/>
        <v>7232.015018181818</v>
      </c>
      <c r="L52" s="35">
        <f t="shared" si="18"/>
        <v>87052.165200000003</v>
      </c>
      <c r="M52" s="21">
        <f t="shared" si="19"/>
        <v>1392834.6432</v>
      </c>
      <c r="N52" s="22">
        <f t="shared" si="10"/>
        <v>68760.907380000004</v>
      </c>
      <c r="O52" s="21">
        <f t="shared" si="20"/>
        <v>26115.649559999998</v>
      </c>
      <c r="P52" s="57">
        <v>157</v>
      </c>
      <c r="Q52" s="21">
        <f t="shared" si="21"/>
        <v>13057.824779999999</v>
      </c>
      <c r="R52" s="57">
        <v>12000</v>
      </c>
      <c r="S52" s="57">
        <v>20</v>
      </c>
      <c r="T52" s="58">
        <f t="shared" si="22"/>
        <v>17410.43304</v>
      </c>
    </row>
    <row r="53" spans="1:20" hidden="1" x14ac:dyDescent="0.2">
      <c r="A53" s="5"/>
      <c r="B53" s="17">
        <v>13</v>
      </c>
      <c r="C53" s="17"/>
      <c r="D53" s="18">
        <f>AVERAGE(D40:D52)</f>
        <v>16.435384615384617</v>
      </c>
      <c r="E53" s="17"/>
      <c r="F53" s="17">
        <f t="shared" si="8"/>
        <v>0</v>
      </c>
      <c r="G53" s="17"/>
      <c r="H53" s="17">
        <v>15000</v>
      </c>
      <c r="I53" s="17"/>
      <c r="J53" s="19">
        <f t="shared" si="11"/>
        <v>-625</v>
      </c>
      <c r="K53" s="20">
        <f t="shared" si="17"/>
        <v>-681.81818181818187</v>
      </c>
      <c r="L53" s="35">
        <f t="shared" si="18"/>
        <v>0</v>
      </c>
      <c r="M53" s="21">
        <f t="shared" si="19"/>
        <v>0</v>
      </c>
      <c r="N53" s="22">
        <f t="shared" si="10"/>
        <v>12178</v>
      </c>
      <c r="O53" s="21">
        <f t="shared" si="20"/>
        <v>0</v>
      </c>
      <c r="P53" s="57">
        <v>158</v>
      </c>
      <c r="Q53" s="21">
        <f t="shared" si="21"/>
        <v>0</v>
      </c>
      <c r="R53" s="57">
        <v>12000</v>
      </c>
      <c r="S53" s="57">
        <v>20</v>
      </c>
      <c r="T53" s="58">
        <f t="shared" si="22"/>
        <v>0</v>
      </c>
    </row>
    <row r="54" spans="1:20" hidden="1" x14ac:dyDescent="0.2">
      <c r="A54" s="5"/>
      <c r="B54" s="17"/>
      <c r="C54" s="17"/>
      <c r="D54" s="17"/>
      <c r="E54" s="17"/>
      <c r="F54" s="17">
        <f t="shared" si="8"/>
        <v>0</v>
      </c>
      <c r="G54" s="17"/>
      <c r="H54" s="17">
        <v>15000</v>
      </c>
      <c r="I54" s="17"/>
      <c r="J54" s="19">
        <f t="shared" si="11"/>
        <v>-625</v>
      </c>
      <c r="K54" s="20">
        <f t="shared" si="17"/>
        <v>-681.81818181818187</v>
      </c>
      <c r="L54" s="35">
        <f t="shared" si="18"/>
        <v>0</v>
      </c>
      <c r="M54" s="21">
        <f t="shared" si="19"/>
        <v>0</v>
      </c>
      <c r="N54" s="22">
        <f t="shared" si="10"/>
        <v>12179</v>
      </c>
      <c r="O54" s="21">
        <f t="shared" si="20"/>
        <v>0</v>
      </c>
      <c r="P54" s="57">
        <v>159</v>
      </c>
      <c r="Q54" s="21">
        <f t="shared" si="21"/>
        <v>0</v>
      </c>
      <c r="R54" s="57">
        <v>12000</v>
      </c>
      <c r="S54" s="57">
        <v>20</v>
      </c>
      <c r="T54" s="58">
        <f t="shared" si="22"/>
        <v>0</v>
      </c>
    </row>
    <row r="55" spans="1:20" x14ac:dyDescent="0.2">
      <c r="A55" s="5"/>
      <c r="B55" s="17" t="s">
        <v>261</v>
      </c>
      <c r="C55" s="17" t="s">
        <v>153</v>
      </c>
      <c r="D55" s="18">
        <v>18</v>
      </c>
      <c r="E55" s="17">
        <f>E52*1.015</f>
        <v>129462.19439999998</v>
      </c>
      <c r="F55" s="17">
        <f t="shared" si="8"/>
        <v>132051.43828799998</v>
      </c>
      <c r="G55" s="17">
        <f t="shared" ref="G55:G68" si="24">+E55*D55</f>
        <v>2330319.4991999995</v>
      </c>
      <c r="H55" s="17">
        <v>15000</v>
      </c>
      <c r="I55" s="17">
        <f t="shared" ref="I55:I68" si="25">G55*0.2</f>
        <v>466063.89983999991</v>
      </c>
      <c r="J55" s="19">
        <f t="shared" si="11"/>
        <v>18794.329159999998</v>
      </c>
      <c r="K55" s="20">
        <f t="shared" si="17"/>
        <v>9910.543178181817</v>
      </c>
      <c r="L55" s="35">
        <f t="shared" si="18"/>
        <v>116515.97495999998</v>
      </c>
      <c r="M55" s="21">
        <f t="shared" si="19"/>
        <v>1864255.5993599996</v>
      </c>
      <c r="N55" s="22">
        <f t="shared" si="10"/>
        <v>87915.383723999985</v>
      </c>
      <c r="O55" s="21">
        <f t="shared" si="20"/>
        <v>34954.792487999992</v>
      </c>
      <c r="P55" s="57">
        <v>160</v>
      </c>
      <c r="Q55" s="21">
        <f t="shared" si="21"/>
        <v>17477.396243999996</v>
      </c>
      <c r="R55" s="57">
        <v>12000</v>
      </c>
      <c r="S55" s="57">
        <v>20</v>
      </c>
      <c r="T55" s="58">
        <f t="shared" si="22"/>
        <v>23303.194991999997</v>
      </c>
    </row>
    <row r="56" spans="1:20" x14ac:dyDescent="0.2">
      <c r="A56" s="5"/>
      <c r="B56" s="17" t="s">
        <v>260</v>
      </c>
      <c r="C56" s="17" t="s">
        <v>153</v>
      </c>
      <c r="D56" s="18">
        <v>18</v>
      </c>
      <c r="E56" s="17">
        <f>E55</f>
        <v>129462.19439999998</v>
      </c>
      <c r="F56" s="17">
        <f t="shared" si="8"/>
        <v>132051.43828799998</v>
      </c>
      <c r="G56" s="17">
        <f t="shared" si="24"/>
        <v>2330319.4991999995</v>
      </c>
      <c r="H56" s="17">
        <v>15000</v>
      </c>
      <c r="I56" s="17">
        <f t="shared" si="25"/>
        <v>466063.89983999991</v>
      </c>
      <c r="J56" s="19">
        <f t="shared" si="11"/>
        <v>18794.329159999998</v>
      </c>
      <c r="K56" s="20">
        <f t="shared" si="17"/>
        <v>9910.543178181817</v>
      </c>
      <c r="L56" s="35">
        <f t="shared" si="18"/>
        <v>116515.97495999998</v>
      </c>
      <c r="M56" s="21">
        <f t="shared" si="19"/>
        <v>1864255.5993599996</v>
      </c>
      <c r="N56" s="22">
        <f t="shared" si="10"/>
        <v>87916.383723999985</v>
      </c>
      <c r="O56" s="21">
        <f t="shared" si="20"/>
        <v>34954.792487999992</v>
      </c>
      <c r="P56" s="57">
        <v>161</v>
      </c>
      <c r="Q56" s="21">
        <f t="shared" si="21"/>
        <v>17477.396243999996</v>
      </c>
      <c r="R56" s="57">
        <v>12000</v>
      </c>
      <c r="S56" s="57">
        <v>20</v>
      </c>
      <c r="T56" s="58">
        <f t="shared" si="22"/>
        <v>23303.194991999997</v>
      </c>
    </row>
    <row r="57" spans="1:20" x14ac:dyDescent="0.2">
      <c r="A57" s="5"/>
      <c r="B57" s="17" t="s">
        <v>259</v>
      </c>
      <c r="C57" s="17" t="s">
        <v>153</v>
      </c>
      <c r="D57" s="18">
        <v>16.920000000000002</v>
      </c>
      <c r="E57" s="17">
        <f t="shared" ref="E57:E68" si="26">E56</f>
        <v>129462.19439999998</v>
      </c>
      <c r="F57" s="17">
        <f t="shared" si="8"/>
        <v>132051.43828799998</v>
      </c>
      <c r="G57" s="17">
        <f t="shared" si="24"/>
        <v>2190500.3292479999</v>
      </c>
      <c r="H57" s="17">
        <v>15000</v>
      </c>
      <c r="I57" s="17">
        <f t="shared" si="25"/>
        <v>438100.06584960001</v>
      </c>
      <c r="J57" s="19">
        <f t="shared" si="11"/>
        <v>17629.169410400002</v>
      </c>
      <c r="K57" s="20">
        <f t="shared" si="17"/>
        <v>9275.0014965818191</v>
      </c>
      <c r="L57" s="35">
        <f t="shared" si="18"/>
        <v>109525.0164624</v>
      </c>
      <c r="M57" s="21">
        <f t="shared" si="19"/>
        <v>1752400.2633984</v>
      </c>
      <c r="N57" s="22">
        <f t="shared" si="10"/>
        <v>83373.26070056</v>
      </c>
      <c r="O57" s="21">
        <f t="shared" si="20"/>
        <v>32857.504938719998</v>
      </c>
      <c r="P57" s="57">
        <v>162</v>
      </c>
      <c r="Q57" s="21">
        <f t="shared" si="21"/>
        <v>16428.752469359999</v>
      </c>
      <c r="R57" s="57">
        <v>12000</v>
      </c>
      <c r="S57" s="57">
        <v>20</v>
      </c>
      <c r="T57" s="58">
        <f t="shared" si="22"/>
        <v>21905.00329248</v>
      </c>
    </row>
    <row r="58" spans="1:20" x14ac:dyDescent="0.2">
      <c r="A58" s="5"/>
      <c r="B58" s="17" t="s">
        <v>258</v>
      </c>
      <c r="C58" s="17" t="s">
        <v>153</v>
      </c>
      <c r="D58" s="28">
        <v>15.93</v>
      </c>
      <c r="E58" s="17">
        <f t="shared" si="26"/>
        <v>129462.19439999998</v>
      </c>
      <c r="F58" s="17">
        <f t="shared" si="8"/>
        <v>132051.43828799998</v>
      </c>
      <c r="G58" s="17">
        <f t="shared" si="24"/>
        <v>2062332.7567919996</v>
      </c>
      <c r="H58" s="17">
        <v>15000</v>
      </c>
      <c r="I58" s="17">
        <f t="shared" si="25"/>
        <v>412466.55135839991</v>
      </c>
      <c r="J58" s="19">
        <f t="shared" si="11"/>
        <v>16561.106306599995</v>
      </c>
      <c r="K58" s="20">
        <f t="shared" si="17"/>
        <v>8692.4216217818157</v>
      </c>
      <c r="L58" s="35">
        <f t="shared" si="18"/>
        <v>103116.63783959998</v>
      </c>
      <c r="M58" s="21">
        <f t="shared" si="19"/>
        <v>1649866.2054335997</v>
      </c>
      <c r="N58" s="22">
        <f t="shared" si="10"/>
        <v>79208.814595739983</v>
      </c>
      <c r="O58" s="21">
        <f t="shared" si="20"/>
        <v>30934.991351879991</v>
      </c>
      <c r="P58" s="57">
        <v>163</v>
      </c>
      <c r="Q58" s="21">
        <f t="shared" si="21"/>
        <v>15467.495675939996</v>
      </c>
      <c r="R58" s="57">
        <v>12000</v>
      </c>
      <c r="S58" s="57">
        <v>20</v>
      </c>
      <c r="T58" s="58">
        <f t="shared" si="22"/>
        <v>20623.327567919998</v>
      </c>
    </row>
    <row r="59" spans="1:20" x14ac:dyDescent="0.2">
      <c r="A59" s="5"/>
      <c r="B59" s="17" t="s">
        <v>257</v>
      </c>
      <c r="C59" s="17" t="s">
        <v>153</v>
      </c>
      <c r="D59" s="28">
        <v>15.93</v>
      </c>
      <c r="E59" s="17">
        <f t="shared" si="26"/>
        <v>129462.19439999998</v>
      </c>
      <c r="F59" s="17">
        <f t="shared" si="8"/>
        <v>132051.43828799998</v>
      </c>
      <c r="G59" s="17">
        <f t="shared" si="24"/>
        <v>2062332.7567919996</v>
      </c>
      <c r="H59" s="17">
        <v>15000</v>
      </c>
      <c r="I59" s="17">
        <f t="shared" si="25"/>
        <v>412466.55135839991</v>
      </c>
      <c r="J59" s="19">
        <f t="shared" si="11"/>
        <v>16561.106306599995</v>
      </c>
      <c r="K59" s="20">
        <f t="shared" si="17"/>
        <v>8692.4216217818157</v>
      </c>
      <c r="L59" s="35">
        <f t="shared" si="18"/>
        <v>103116.63783959998</v>
      </c>
      <c r="M59" s="21">
        <f t="shared" si="19"/>
        <v>1649866.2054335997</v>
      </c>
      <c r="N59" s="22">
        <f t="shared" si="10"/>
        <v>79209.814595739983</v>
      </c>
      <c r="O59" s="21">
        <f t="shared" si="20"/>
        <v>30934.991351879991</v>
      </c>
      <c r="P59" s="57">
        <v>164</v>
      </c>
      <c r="Q59" s="21">
        <f t="shared" si="21"/>
        <v>15467.495675939996</v>
      </c>
      <c r="R59" s="57">
        <v>12000</v>
      </c>
      <c r="S59" s="57">
        <v>20</v>
      </c>
      <c r="T59" s="58">
        <f t="shared" si="22"/>
        <v>20623.327567919998</v>
      </c>
    </row>
    <row r="60" spans="1:20" x14ac:dyDescent="0.2">
      <c r="A60" s="5"/>
      <c r="B60" s="17" t="s">
        <v>256</v>
      </c>
      <c r="C60" s="17" t="s">
        <v>153</v>
      </c>
      <c r="D60" s="18">
        <v>21.74</v>
      </c>
      <c r="E60" s="17">
        <f t="shared" si="26"/>
        <v>129462.19439999998</v>
      </c>
      <c r="F60" s="17">
        <f t="shared" si="8"/>
        <v>132051.43828799998</v>
      </c>
      <c r="G60" s="17">
        <f t="shared" si="24"/>
        <v>2814508.1062559993</v>
      </c>
      <c r="H60" s="17">
        <v>15000</v>
      </c>
      <c r="I60" s="17">
        <f t="shared" si="25"/>
        <v>562901.62125119986</v>
      </c>
      <c r="J60" s="19">
        <f t="shared" si="11"/>
        <v>22829.234218799993</v>
      </c>
      <c r="K60" s="20">
        <f t="shared" si="17"/>
        <v>12111.400482981815</v>
      </c>
      <c r="L60" s="35">
        <f t="shared" si="18"/>
        <v>140725.40531279997</v>
      </c>
      <c r="M60" s="21">
        <f t="shared" si="19"/>
        <v>2251606.4850047994</v>
      </c>
      <c r="N60" s="22">
        <f t="shared" si="10"/>
        <v>103656.51345331999</v>
      </c>
      <c r="O60" s="21">
        <f t="shared" si="20"/>
        <v>42217.621593839991</v>
      </c>
      <c r="P60" s="57">
        <v>165</v>
      </c>
      <c r="Q60" s="21">
        <f t="shared" si="21"/>
        <v>21108.810796919995</v>
      </c>
      <c r="R60" s="57">
        <v>12000</v>
      </c>
      <c r="S60" s="57">
        <v>20</v>
      </c>
      <c r="T60" s="58">
        <f t="shared" si="22"/>
        <v>28145.081062559995</v>
      </c>
    </row>
    <row r="61" spans="1:20" x14ac:dyDescent="0.2">
      <c r="A61" s="5"/>
      <c r="B61" s="17" t="s">
        <v>255</v>
      </c>
      <c r="C61" s="17" t="s">
        <v>153</v>
      </c>
      <c r="D61" s="28">
        <v>15.67</v>
      </c>
      <c r="E61" s="17">
        <f t="shared" si="26"/>
        <v>129462.19439999998</v>
      </c>
      <c r="F61" s="17">
        <f t="shared" si="8"/>
        <v>132051.43828799998</v>
      </c>
      <c r="G61" s="17">
        <f t="shared" si="24"/>
        <v>2028672.5862479997</v>
      </c>
      <c r="H61" s="17">
        <v>15000</v>
      </c>
      <c r="I61" s="17">
        <f t="shared" si="25"/>
        <v>405734.51724959997</v>
      </c>
      <c r="J61" s="19">
        <f t="shared" si="11"/>
        <v>16280.604885399998</v>
      </c>
      <c r="K61" s="20">
        <f t="shared" si="17"/>
        <v>8539.4208465818174</v>
      </c>
      <c r="L61" s="35">
        <f t="shared" si="18"/>
        <v>101433.62931239999</v>
      </c>
      <c r="M61" s="21">
        <f t="shared" si="19"/>
        <v>1622938.0689983999</v>
      </c>
      <c r="N61" s="22">
        <f t="shared" si="10"/>
        <v>78117.85905305999</v>
      </c>
      <c r="O61" s="21">
        <f t="shared" si="20"/>
        <v>30430.088793719995</v>
      </c>
      <c r="P61" s="57">
        <v>166</v>
      </c>
      <c r="Q61" s="21">
        <f t="shared" si="21"/>
        <v>15215.044396859998</v>
      </c>
      <c r="R61" s="57">
        <v>12000</v>
      </c>
      <c r="S61" s="57">
        <v>20</v>
      </c>
      <c r="T61" s="58">
        <f t="shared" si="22"/>
        <v>20286.725862479998</v>
      </c>
    </row>
    <row r="62" spans="1:20" x14ac:dyDescent="0.2">
      <c r="A62" s="5"/>
      <c r="B62" s="17" t="s">
        <v>254</v>
      </c>
      <c r="C62" s="17" t="s">
        <v>153</v>
      </c>
      <c r="D62" s="28">
        <v>16.66</v>
      </c>
      <c r="E62" s="17">
        <f t="shared" si="26"/>
        <v>129462.19439999998</v>
      </c>
      <c r="F62" s="17">
        <f t="shared" si="8"/>
        <v>132051.43828799998</v>
      </c>
      <c r="G62" s="17">
        <f t="shared" si="24"/>
        <v>2156840.1587039996</v>
      </c>
      <c r="H62" s="17">
        <v>15000</v>
      </c>
      <c r="I62" s="17">
        <f t="shared" si="25"/>
        <v>431368.03174079995</v>
      </c>
      <c r="J62" s="19">
        <f t="shared" si="11"/>
        <v>17348.667989199999</v>
      </c>
      <c r="K62" s="20">
        <f t="shared" si="17"/>
        <v>9122.0007213818171</v>
      </c>
      <c r="L62" s="35">
        <f t="shared" si="18"/>
        <v>107842.00793519999</v>
      </c>
      <c r="M62" s="21">
        <f t="shared" si="19"/>
        <v>1725472.1269631998</v>
      </c>
      <c r="N62" s="22">
        <f t="shared" si="10"/>
        <v>82284.305157879979</v>
      </c>
      <c r="O62" s="21">
        <f t="shared" si="20"/>
        <v>32352.602380559994</v>
      </c>
      <c r="P62" s="57">
        <v>167</v>
      </c>
      <c r="Q62" s="21">
        <f t="shared" si="21"/>
        <v>16176.301190279997</v>
      </c>
      <c r="R62" s="57">
        <v>12000</v>
      </c>
      <c r="S62" s="57">
        <v>20</v>
      </c>
      <c r="T62" s="58">
        <f t="shared" si="22"/>
        <v>21568.401587039996</v>
      </c>
    </row>
    <row r="63" spans="1:20" x14ac:dyDescent="0.2">
      <c r="A63" s="5"/>
      <c r="B63" s="17" t="s">
        <v>253</v>
      </c>
      <c r="C63" s="17" t="s">
        <v>153</v>
      </c>
      <c r="D63" s="28">
        <v>16.66</v>
      </c>
      <c r="E63" s="17">
        <f t="shared" si="26"/>
        <v>129462.19439999998</v>
      </c>
      <c r="F63" s="17">
        <f t="shared" si="8"/>
        <v>132051.43828799998</v>
      </c>
      <c r="G63" s="17">
        <f t="shared" si="24"/>
        <v>2156840.1587039996</v>
      </c>
      <c r="H63" s="17">
        <v>15000</v>
      </c>
      <c r="I63" s="17">
        <f t="shared" si="25"/>
        <v>431368.03174079995</v>
      </c>
      <c r="J63" s="19">
        <f t="shared" si="11"/>
        <v>17348.667989199999</v>
      </c>
      <c r="K63" s="20">
        <f t="shared" si="17"/>
        <v>9122.0007213818171</v>
      </c>
      <c r="L63" s="35">
        <f t="shared" si="18"/>
        <v>107842.00793519999</v>
      </c>
      <c r="M63" s="21">
        <f t="shared" si="19"/>
        <v>1725472.1269631998</v>
      </c>
      <c r="N63" s="22">
        <f t="shared" si="10"/>
        <v>82285.305157879979</v>
      </c>
      <c r="O63" s="21">
        <f t="shared" si="20"/>
        <v>32352.602380559994</v>
      </c>
      <c r="P63" s="57">
        <v>168</v>
      </c>
      <c r="Q63" s="21">
        <f t="shared" si="21"/>
        <v>16176.301190279997</v>
      </c>
      <c r="R63" s="57">
        <v>12000</v>
      </c>
      <c r="S63" s="57">
        <v>20</v>
      </c>
      <c r="T63" s="58">
        <f t="shared" si="22"/>
        <v>21568.401587039996</v>
      </c>
    </row>
    <row r="64" spans="1:20" x14ac:dyDescent="0.2">
      <c r="A64" s="5"/>
      <c r="B64" s="17" t="s">
        <v>252</v>
      </c>
      <c r="C64" s="17" t="s">
        <v>153</v>
      </c>
      <c r="D64" s="28">
        <v>15.5</v>
      </c>
      <c r="E64" s="17">
        <f t="shared" si="26"/>
        <v>129462.19439999998</v>
      </c>
      <c r="F64" s="17">
        <f t="shared" si="8"/>
        <v>132051.43828799998</v>
      </c>
      <c r="G64" s="17">
        <f t="shared" si="24"/>
        <v>2006664.0131999997</v>
      </c>
      <c r="H64" s="17">
        <v>15000</v>
      </c>
      <c r="I64" s="17">
        <f t="shared" si="25"/>
        <v>401332.80263999995</v>
      </c>
      <c r="J64" s="19">
        <f t="shared" si="11"/>
        <v>16097.200109999998</v>
      </c>
      <c r="K64" s="20">
        <f t="shared" si="17"/>
        <v>8439.3818781818172</v>
      </c>
      <c r="L64" s="35">
        <f t="shared" si="18"/>
        <v>100333.20065999999</v>
      </c>
      <c r="M64" s="21">
        <f t="shared" si="19"/>
        <v>1605331.2105599998</v>
      </c>
      <c r="N64" s="22">
        <f t="shared" si="10"/>
        <v>77405.580428999994</v>
      </c>
      <c r="O64" s="21">
        <f t="shared" si="20"/>
        <v>30099.960197999993</v>
      </c>
      <c r="P64" s="57">
        <v>169</v>
      </c>
      <c r="Q64" s="21">
        <f t="shared" si="21"/>
        <v>15049.980098999997</v>
      </c>
      <c r="R64" s="57">
        <v>12000</v>
      </c>
      <c r="S64" s="57">
        <v>20</v>
      </c>
      <c r="T64" s="58">
        <f t="shared" si="22"/>
        <v>20066.640131999997</v>
      </c>
    </row>
    <row r="65" spans="1:20" x14ac:dyDescent="0.2">
      <c r="A65" s="5"/>
      <c r="B65" s="17" t="s">
        <v>251</v>
      </c>
      <c r="C65" s="17" t="s">
        <v>153</v>
      </c>
      <c r="D65" s="28">
        <v>17.760000000000002</v>
      </c>
      <c r="E65" s="17">
        <f t="shared" si="26"/>
        <v>129462.19439999998</v>
      </c>
      <c r="F65" s="17">
        <f t="shared" si="8"/>
        <v>132051.43828799998</v>
      </c>
      <c r="G65" s="17">
        <f t="shared" si="24"/>
        <v>2299248.5725439996</v>
      </c>
      <c r="H65" s="17">
        <v>15000</v>
      </c>
      <c r="I65" s="17">
        <f t="shared" si="25"/>
        <v>459849.71450879995</v>
      </c>
      <c r="J65" s="19">
        <f t="shared" si="11"/>
        <v>18535.404771199999</v>
      </c>
      <c r="K65" s="20">
        <f t="shared" si="17"/>
        <v>9769.3116933818164</v>
      </c>
      <c r="L65" s="35">
        <f t="shared" si="18"/>
        <v>114962.42862719999</v>
      </c>
      <c r="M65" s="21">
        <f t="shared" si="19"/>
        <v>1839398.8580351998</v>
      </c>
      <c r="N65" s="22">
        <f t="shared" si="10"/>
        <v>86915.578607679985</v>
      </c>
      <c r="O65" s="21">
        <f t="shared" si="20"/>
        <v>34488.728588159996</v>
      </c>
      <c r="P65" s="57">
        <v>170</v>
      </c>
      <c r="Q65" s="21">
        <f t="shared" si="21"/>
        <v>17244.364294079998</v>
      </c>
      <c r="R65" s="57">
        <v>12000</v>
      </c>
      <c r="S65" s="57">
        <v>20</v>
      </c>
      <c r="T65" s="58">
        <f t="shared" si="22"/>
        <v>22992.485725439998</v>
      </c>
    </row>
    <row r="66" spans="1:20" x14ac:dyDescent="0.2">
      <c r="A66" s="5"/>
      <c r="B66" s="17" t="s">
        <v>250</v>
      </c>
      <c r="C66" s="17" t="s">
        <v>153</v>
      </c>
      <c r="D66" s="28">
        <v>13.65</v>
      </c>
      <c r="E66" s="17">
        <f t="shared" si="26"/>
        <v>129462.19439999998</v>
      </c>
      <c r="F66" s="17">
        <f t="shared" si="8"/>
        <v>132051.43828799998</v>
      </c>
      <c r="G66" s="17">
        <f t="shared" si="24"/>
        <v>1767158.9535599998</v>
      </c>
      <c r="H66" s="17">
        <v>15000</v>
      </c>
      <c r="I66" s="17">
        <f t="shared" si="25"/>
        <v>353431.79071199999</v>
      </c>
      <c r="J66" s="19">
        <f t="shared" si="11"/>
        <v>14101.324612999999</v>
      </c>
      <c r="K66" s="20">
        <f t="shared" si="17"/>
        <v>7350.7225161818178</v>
      </c>
      <c r="L66" s="35">
        <f t="shared" si="18"/>
        <v>88357.947677999997</v>
      </c>
      <c r="M66" s="21">
        <f t="shared" si="19"/>
        <v>1413727.1628479999</v>
      </c>
      <c r="N66" s="22">
        <f t="shared" si="10"/>
        <v>69623.665990699985</v>
      </c>
      <c r="O66" s="21">
        <f t="shared" si="20"/>
        <v>26507.384303399995</v>
      </c>
      <c r="P66" s="57">
        <v>171</v>
      </c>
      <c r="Q66" s="21">
        <f t="shared" si="21"/>
        <v>13253.692151699997</v>
      </c>
      <c r="R66" s="57">
        <v>12000</v>
      </c>
      <c r="S66" s="57">
        <v>20</v>
      </c>
      <c r="T66" s="58">
        <f t="shared" si="22"/>
        <v>17671.5895356</v>
      </c>
    </row>
    <row r="67" spans="1:20" x14ac:dyDescent="0.2">
      <c r="A67" s="5"/>
      <c r="B67" s="17" t="s">
        <v>249</v>
      </c>
      <c r="C67" s="17" t="s">
        <v>153</v>
      </c>
      <c r="D67" s="28">
        <v>13.65</v>
      </c>
      <c r="E67" s="17">
        <f t="shared" si="26"/>
        <v>129462.19439999998</v>
      </c>
      <c r="F67" s="17">
        <f t="shared" si="8"/>
        <v>132051.43828799998</v>
      </c>
      <c r="G67" s="17">
        <f t="shared" si="24"/>
        <v>1767158.9535599998</v>
      </c>
      <c r="H67" s="17">
        <v>15000</v>
      </c>
      <c r="I67" s="17">
        <f t="shared" si="25"/>
        <v>353431.79071199999</v>
      </c>
      <c r="J67" s="19">
        <f t="shared" si="11"/>
        <v>14101.324612999999</v>
      </c>
      <c r="K67" s="20">
        <f t="shared" si="17"/>
        <v>7350.7225161818178</v>
      </c>
      <c r="L67" s="35">
        <f t="shared" si="18"/>
        <v>88357.947677999997</v>
      </c>
      <c r="M67" s="21">
        <f t="shared" si="19"/>
        <v>1413727.1628479999</v>
      </c>
      <c r="N67" s="22">
        <f t="shared" si="10"/>
        <v>69624.665990699985</v>
      </c>
      <c r="O67" s="21">
        <f t="shared" si="20"/>
        <v>26507.384303399995</v>
      </c>
      <c r="P67" s="57">
        <v>172</v>
      </c>
      <c r="Q67" s="21">
        <f t="shared" si="21"/>
        <v>13253.692151699997</v>
      </c>
      <c r="R67" s="57">
        <v>12000</v>
      </c>
      <c r="S67" s="57">
        <v>20</v>
      </c>
      <c r="T67" s="58">
        <f t="shared" si="22"/>
        <v>17671.5895356</v>
      </c>
    </row>
    <row r="68" spans="1:20" x14ac:dyDescent="0.2">
      <c r="A68" s="5"/>
      <c r="B68" s="17" t="s">
        <v>248</v>
      </c>
      <c r="C68" s="17" t="s">
        <v>153</v>
      </c>
      <c r="D68" s="18">
        <v>19.18</v>
      </c>
      <c r="E68" s="17">
        <f t="shared" si="26"/>
        <v>129462.19439999998</v>
      </c>
      <c r="F68" s="17">
        <f t="shared" si="8"/>
        <v>132051.43828799998</v>
      </c>
      <c r="G68" s="17">
        <f t="shared" si="24"/>
        <v>2483084.8885919997</v>
      </c>
      <c r="H68" s="17">
        <v>15000</v>
      </c>
      <c r="I68" s="17">
        <f t="shared" si="25"/>
        <v>496616.97771839995</v>
      </c>
      <c r="J68" s="19">
        <f t="shared" si="11"/>
        <v>20067.374071599999</v>
      </c>
      <c r="K68" s="20">
        <f t="shared" si="17"/>
        <v>10604.931311781816</v>
      </c>
      <c r="L68" s="35">
        <f t="shared" si="18"/>
        <v>124154.24442959999</v>
      </c>
      <c r="M68" s="21">
        <f t="shared" si="19"/>
        <v>1986467.9108735998</v>
      </c>
      <c r="N68" s="22">
        <f t="shared" si="10"/>
        <v>92893.258879239991</v>
      </c>
      <c r="O68" s="21">
        <f t="shared" si="20"/>
        <v>37246.273328879994</v>
      </c>
      <c r="P68" s="57">
        <v>173</v>
      </c>
      <c r="Q68" s="21">
        <f t="shared" si="21"/>
        <v>18623.136664439997</v>
      </c>
      <c r="R68" s="57">
        <v>12000</v>
      </c>
      <c r="S68" s="57">
        <v>20</v>
      </c>
      <c r="T68" s="58">
        <f t="shared" si="22"/>
        <v>24830.848885919997</v>
      </c>
    </row>
    <row r="69" spans="1:20" hidden="1" x14ac:dyDescent="0.2">
      <c r="A69" s="32"/>
      <c r="B69" s="17">
        <v>14</v>
      </c>
      <c r="C69" s="17"/>
      <c r="D69" s="18">
        <f>AVERAGE(D55:D68)</f>
        <v>16.803571428571427</v>
      </c>
      <c r="E69" s="17"/>
      <c r="F69" s="17">
        <f t="shared" si="8"/>
        <v>0</v>
      </c>
      <c r="G69" s="17"/>
      <c r="H69" s="17">
        <v>15000</v>
      </c>
      <c r="I69" s="17"/>
      <c r="J69" s="19">
        <f t="shared" si="11"/>
        <v>-625</v>
      </c>
      <c r="K69" s="20">
        <f t="shared" si="17"/>
        <v>-681.81818181818187</v>
      </c>
      <c r="L69" s="35">
        <f t="shared" si="18"/>
        <v>0</v>
      </c>
      <c r="M69" s="21">
        <f t="shared" si="19"/>
        <v>0</v>
      </c>
      <c r="N69" s="22">
        <f t="shared" si="10"/>
        <v>12194</v>
      </c>
      <c r="O69" s="21">
        <f t="shared" si="20"/>
        <v>0</v>
      </c>
      <c r="P69" s="57">
        <v>174</v>
      </c>
      <c r="Q69" s="21">
        <f t="shared" si="21"/>
        <v>0</v>
      </c>
      <c r="R69" s="57">
        <v>12000</v>
      </c>
      <c r="S69" s="57">
        <v>20</v>
      </c>
      <c r="T69" s="58">
        <f t="shared" si="22"/>
        <v>0</v>
      </c>
    </row>
    <row r="70" spans="1:20" hidden="1" x14ac:dyDescent="0.2">
      <c r="A70" s="32"/>
      <c r="B70" s="17"/>
      <c r="C70" s="17"/>
      <c r="D70" s="18"/>
      <c r="E70" s="17"/>
      <c r="F70" s="17">
        <f t="shared" si="8"/>
        <v>0</v>
      </c>
      <c r="G70" s="17"/>
      <c r="H70" s="17">
        <v>15000</v>
      </c>
      <c r="I70" s="17"/>
      <c r="J70" s="19">
        <f t="shared" si="11"/>
        <v>-625</v>
      </c>
      <c r="K70" s="20">
        <f t="shared" si="17"/>
        <v>-681.81818181818187</v>
      </c>
      <c r="L70" s="35">
        <f t="shared" si="18"/>
        <v>0</v>
      </c>
      <c r="M70" s="21">
        <f t="shared" si="19"/>
        <v>0</v>
      </c>
      <c r="N70" s="22">
        <f t="shared" si="10"/>
        <v>12195</v>
      </c>
      <c r="O70" s="21">
        <f t="shared" si="20"/>
        <v>0</v>
      </c>
      <c r="P70" s="57">
        <v>175</v>
      </c>
      <c r="Q70" s="21">
        <f t="shared" si="21"/>
        <v>0</v>
      </c>
      <c r="R70" s="57">
        <v>12000</v>
      </c>
      <c r="S70" s="57">
        <v>20</v>
      </c>
      <c r="T70" s="58">
        <f t="shared" si="22"/>
        <v>0</v>
      </c>
    </row>
    <row r="71" spans="1:20" x14ac:dyDescent="0.2">
      <c r="A71" s="5"/>
      <c r="B71" s="17" t="s">
        <v>247</v>
      </c>
      <c r="C71" s="17" t="s">
        <v>153</v>
      </c>
      <c r="D71" s="18">
        <v>18</v>
      </c>
      <c r="E71" s="17">
        <f>E68*1.015</f>
        <v>131404.12731599997</v>
      </c>
      <c r="F71" s="17">
        <f t="shared" si="8"/>
        <v>134032.20986231999</v>
      </c>
      <c r="G71" s="17">
        <f t="shared" ref="G71:G84" si="27">+E71*D71</f>
        <v>2365274.2916879994</v>
      </c>
      <c r="H71" s="17">
        <v>15000</v>
      </c>
      <c r="I71" s="17">
        <f t="shared" ref="I71:I98" si="28">G71*0.2</f>
        <v>473054.8583375999</v>
      </c>
      <c r="J71" s="19">
        <f t="shared" si="11"/>
        <v>19085.619097399995</v>
      </c>
      <c r="K71" s="20">
        <f t="shared" si="17"/>
        <v>10069.428598581815</v>
      </c>
      <c r="L71" s="35">
        <f t="shared" si="18"/>
        <v>118263.71458439998</v>
      </c>
      <c r="M71" s="21">
        <f t="shared" si="19"/>
        <v>1892219.4333503996</v>
      </c>
      <c r="N71" s="22">
        <f t="shared" si="10"/>
        <v>89067.414479859974</v>
      </c>
      <c r="O71" s="21">
        <f t="shared" si="20"/>
        <v>35479.114375319987</v>
      </c>
      <c r="P71" s="57">
        <v>176</v>
      </c>
      <c r="Q71" s="21">
        <f t="shared" si="21"/>
        <v>17739.557187659993</v>
      </c>
      <c r="R71" s="57">
        <v>12000</v>
      </c>
      <c r="S71" s="57">
        <v>20</v>
      </c>
      <c r="T71" s="58">
        <f t="shared" si="22"/>
        <v>23652.742916879994</v>
      </c>
    </row>
    <row r="72" spans="1:20" x14ac:dyDescent="0.2">
      <c r="A72" s="5"/>
      <c r="B72" s="17" t="s">
        <v>246</v>
      </c>
      <c r="C72" s="17" t="s">
        <v>153</v>
      </c>
      <c r="D72" s="18">
        <v>18</v>
      </c>
      <c r="E72" s="17">
        <f>E71</f>
        <v>131404.12731599997</v>
      </c>
      <c r="F72" s="17">
        <f t="shared" si="8"/>
        <v>134032.20986231999</v>
      </c>
      <c r="G72" s="17">
        <f t="shared" si="27"/>
        <v>2365274.2916879994</v>
      </c>
      <c r="H72" s="17">
        <v>15000</v>
      </c>
      <c r="I72" s="17">
        <f t="shared" si="28"/>
        <v>473054.8583375999</v>
      </c>
      <c r="J72" s="19">
        <f t="shared" si="11"/>
        <v>19085.619097399995</v>
      </c>
      <c r="K72" s="20">
        <f t="shared" si="17"/>
        <v>10069.428598581815</v>
      </c>
      <c r="L72" s="35">
        <f t="shared" si="18"/>
        <v>118263.71458439998</v>
      </c>
      <c r="M72" s="21">
        <f t="shared" si="19"/>
        <v>1892219.4333503996</v>
      </c>
      <c r="N72" s="22">
        <f t="shared" si="10"/>
        <v>89068.414479859974</v>
      </c>
      <c r="O72" s="21">
        <f t="shared" si="20"/>
        <v>35479.114375319987</v>
      </c>
      <c r="P72" s="57">
        <v>177</v>
      </c>
      <c r="Q72" s="21">
        <f t="shared" si="21"/>
        <v>17739.557187659993</v>
      </c>
      <c r="R72" s="57">
        <v>12000</v>
      </c>
      <c r="S72" s="57">
        <v>20</v>
      </c>
      <c r="T72" s="58">
        <f t="shared" si="22"/>
        <v>23652.742916879994</v>
      </c>
    </row>
    <row r="73" spans="1:20" x14ac:dyDescent="0.2">
      <c r="A73" s="5"/>
      <c r="B73" s="17" t="s">
        <v>245</v>
      </c>
      <c r="C73" s="17" t="s">
        <v>153</v>
      </c>
      <c r="D73" s="18">
        <v>16.920000000000002</v>
      </c>
      <c r="E73" s="17">
        <f t="shared" ref="E73:E84" si="29">E72</f>
        <v>131404.12731599997</v>
      </c>
      <c r="F73" s="17">
        <f t="shared" si="8"/>
        <v>134032.20986231999</v>
      </c>
      <c r="G73" s="17">
        <f t="shared" si="27"/>
        <v>2223357.8341867197</v>
      </c>
      <c r="H73" s="17">
        <v>15000</v>
      </c>
      <c r="I73" s="17">
        <f t="shared" si="28"/>
        <v>444671.56683734397</v>
      </c>
      <c r="J73" s="19">
        <f t="shared" si="11"/>
        <v>17902.981951555998</v>
      </c>
      <c r="K73" s="20">
        <f t="shared" si="17"/>
        <v>9424.3537917578178</v>
      </c>
      <c r="L73" s="35">
        <f t="shared" si="18"/>
        <v>111167.89170933599</v>
      </c>
      <c r="M73" s="21">
        <f t="shared" si="19"/>
        <v>1778686.2673493759</v>
      </c>
      <c r="N73" s="22">
        <f t="shared" si="10"/>
        <v>84457.129611068391</v>
      </c>
      <c r="O73" s="21">
        <f t="shared" si="20"/>
        <v>33350.367512800796</v>
      </c>
      <c r="P73" s="57">
        <v>178</v>
      </c>
      <c r="Q73" s="21">
        <f t="shared" si="21"/>
        <v>16675.183756400398</v>
      </c>
      <c r="R73" s="57">
        <v>12000</v>
      </c>
      <c r="S73" s="57">
        <v>20</v>
      </c>
      <c r="T73" s="58">
        <f t="shared" si="22"/>
        <v>22233.578341867196</v>
      </c>
    </row>
    <row r="74" spans="1:20" x14ac:dyDescent="0.2">
      <c r="A74" s="5"/>
      <c r="B74" s="17" t="s">
        <v>244</v>
      </c>
      <c r="C74" s="17" t="s">
        <v>153</v>
      </c>
      <c r="D74" s="28">
        <v>15.93</v>
      </c>
      <c r="E74" s="17">
        <f t="shared" si="29"/>
        <v>131404.12731599997</v>
      </c>
      <c r="F74" s="17">
        <f t="shared" si="8"/>
        <v>134032.20986231999</v>
      </c>
      <c r="G74" s="17">
        <f t="shared" si="27"/>
        <v>2093267.7481438795</v>
      </c>
      <c r="H74" s="17">
        <v>15000</v>
      </c>
      <c r="I74" s="17">
        <f t="shared" si="28"/>
        <v>418653.54962877592</v>
      </c>
      <c r="J74" s="19">
        <f t="shared" si="11"/>
        <v>16818.897901198998</v>
      </c>
      <c r="K74" s="20">
        <f t="shared" ref="K74:K105" si="30">(G74*0.1-H74)/22</f>
        <v>8833.0352188358156</v>
      </c>
      <c r="L74" s="35">
        <f t="shared" ref="L74:L105" si="31">(G74*0.1)/2</f>
        <v>104663.38740719398</v>
      </c>
      <c r="M74" s="21">
        <f t="shared" ref="M74:M105" si="32">G74*0.8</f>
        <v>1674614.1985151037</v>
      </c>
      <c r="N74" s="22">
        <f t="shared" si="10"/>
        <v>80230.201814676082</v>
      </c>
      <c r="O74" s="21">
        <f t="shared" ref="O74:O105" si="33">$O$9*G74</f>
        <v>31399.016222158192</v>
      </c>
      <c r="P74" s="57">
        <v>179</v>
      </c>
      <c r="Q74" s="21">
        <f t="shared" ref="Q74:Q105" si="34">$Q$9*G74</f>
        <v>15699.508111079096</v>
      </c>
      <c r="R74" s="57">
        <v>12000</v>
      </c>
      <c r="S74" s="57">
        <v>20</v>
      </c>
      <c r="T74" s="58">
        <f t="shared" ref="T74:T105" si="35">$T$9*G74</f>
        <v>20932.677481438794</v>
      </c>
    </row>
    <row r="75" spans="1:20" x14ac:dyDescent="0.2">
      <c r="A75" s="5"/>
      <c r="B75" s="17" t="s">
        <v>243</v>
      </c>
      <c r="C75" s="17" t="s">
        <v>153</v>
      </c>
      <c r="D75" s="28">
        <v>15.93</v>
      </c>
      <c r="E75" s="17">
        <f t="shared" si="29"/>
        <v>131404.12731599997</v>
      </c>
      <c r="F75" s="17">
        <f t="shared" ref="F75:F112" si="36">E75*1.02</f>
        <v>134032.20986231999</v>
      </c>
      <c r="G75" s="17">
        <f t="shared" si="27"/>
        <v>2093267.7481438795</v>
      </c>
      <c r="H75" s="17">
        <v>15000</v>
      </c>
      <c r="I75" s="17">
        <f t="shared" si="28"/>
        <v>418653.54962877592</v>
      </c>
      <c r="J75" s="19">
        <f t="shared" si="11"/>
        <v>16818.897901198998</v>
      </c>
      <c r="K75" s="20">
        <f t="shared" si="30"/>
        <v>8833.0352188358156</v>
      </c>
      <c r="L75" s="35">
        <f t="shared" si="31"/>
        <v>104663.38740719398</v>
      </c>
      <c r="M75" s="21">
        <f t="shared" si="32"/>
        <v>1674614.1985151037</v>
      </c>
      <c r="N75" s="22">
        <f t="shared" ref="N75:N112" si="37">SUM(O75:T75)</f>
        <v>80231.201814676082</v>
      </c>
      <c r="O75" s="21">
        <f t="shared" si="33"/>
        <v>31399.016222158192</v>
      </c>
      <c r="P75" s="57">
        <v>180</v>
      </c>
      <c r="Q75" s="21">
        <f t="shared" si="34"/>
        <v>15699.508111079096</v>
      </c>
      <c r="R75" s="57">
        <v>12000</v>
      </c>
      <c r="S75" s="57">
        <v>20</v>
      </c>
      <c r="T75" s="58">
        <f t="shared" si="35"/>
        <v>20932.677481438794</v>
      </c>
    </row>
    <row r="76" spans="1:20" x14ac:dyDescent="0.2">
      <c r="A76" s="5"/>
      <c r="B76" s="17" t="s">
        <v>242</v>
      </c>
      <c r="C76" s="17" t="s">
        <v>153</v>
      </c>
      <c r="D76" s="18">
        <v>21.74</v>
      </c>
      <c r="E76" s="17">
        <f t="shared" si="29"/>
        <v>131404.12731599997</v>
      </c>
      <c r="F76" s="17">
        <f t="shared" si="36"/>
        <v>134032.20986231999</v>
      </c>
      <c r="G76" s="17">
        <f t="shared" si="27"/>
        <v>2856725.7278498393</v>
      </c>
      <c r="H76" s="17">
        <v>15000</v>
      </c>
      <c r="I76" s="17">
        <f t="shared" si="28"/>
        <v>571345.14556996792</v>
      </c>
      <c r="J76" s="19">
        <f t="shared" si="11"/>
        <v>23181.047732081995</v>
      </c>
      <c r="K76" s="20">
        <f t="shared" si="30"/>
        <v>12303.298762953817</v>
      </c>
      <c r="L76" s="35">
        <f t="shared" si="31"/>
        <v>142836.28639249198</v>
      </c>
      <c r="M76" s="21">
        <f t="shared" si="32"/>
        <v>2285380.5822798717</v>
      </c>
      <c r="N76" s="22">
        <f t="shared" si="37"/>
        <v>105044.58615511977</v>
      </c>
      <c r="O76" s="21">
        <f t="shared" si="33"/>
        <v>42850.88591774759</v>
      </c>
      <c r="P76" s="57">
        <v>181</v>
      </c>
      <c r="Q76" s="21">
        <f t="shared" si="34"/>
        <v>21425.442958873795</v>
      </c>
      <c r="R76" s="57">
        <v>12000</v>
      </c>
      <c r="S76" s="57">
        <v>20</v>
      </c>
      <c r="T76" s="58">
        <f t="shared" si="35"/>
        <v>28567.257278498393</v>
      </c>
    </row>
    <row r="77" spans="1:20" x14ac:dyDescent="0.2">
      <c r="A77" s="5"/>
      <c r="B77" s="17" t="s">
        <v>241</v>
      </c>
      <c r="C77" s="17" t="s">
        <v>153</v>
      </c>
      <c r="D77" s="28">
        <v>15.67</v>
      </c>
      <c r="E77" s="17">
        <f t="shared" si="29"/>
        <v>131404.12731599997</v>
      </c>
      <c r="F77" s="17">
        <f t="shared" si="36"/>
        <v>134032.20986231999</v>
      </c>
      <c r="G77" s="17">
        <f t="shared" si="27"/>
        <v>2059102.6750417196</v>
      </c>
      <c r="H77" s="17">
        <v>15000</v>
      </c>
      <c r="I77" s="17">
        <f t="shared" si="28"/>
        <v>411820.53500834393</v>
      </c>
      <c r="J77" s="19">
        <f t="shared" si="11"/>
        <v>16534.188958680996</v>
      </c>
      <c r="K77" s="20">
        <f t="shared" si="30"/>
        <v>8677.7394320078165</v>
      </c>
      <c r="L77" s="35">
        <f t="shared" si="31"/>
        <v>102955.13375208598</v>
      </c>
      <c r="M77" s="21">
        <f t="shared" si="32"/>
        <v>1647282.1400333757</v>
      </c>
      <c r="N77" s="22">
        <f t="shared" si="37"/>
        <v>79122.836938855893</v>
      </c>
      <c r="O77" s="21">
        <f t="shared" si="33"/>
        <v>30886.540125625794</v>
      </c>
      <c r="P77" s="57">
        <v>182</v>
      </c>
      <c r="Q77" s="21">
        <f t="shared" si="34"/>
        <v>15443.270062812897</v>
      </c>
      <c r="R77" s="57">
        <v>12000</v>
      </c>
      <c r="S77" s="57">
        <v>20</v>
      </c>
      <c r="T77" s="58">
        <f t="shared" si="35"/>
        <v>20591.026750417197</v>
      </c>
    </row>
    <row r="78" spans="1:20" x14ac:dyDescent="0.2">
      <c r="A78" s="5"/>
      <c r="B78" s="17" t="s">
        <v>240</v>
      </c>
      <c r="C78" s="17" t="s">
        <v>153</v>
      </c>
      <c r="D78" s="28">
        <v>16.66</v>
      </c>
      <c r="E78" s="17">
        <f t="shared" si="29"/>
        <v>131404.12731599997</v>
      </c>
      <c r="F78" s="17">
        <f t="shared" si="36"/>
        <v>134032.20986231999</v>
      </c>
      <c r="G78" s="17">
        <f t="shared" si="27"/>
        <v>2189192.7610845594</v>
      </c>
      <c r="H78" s="17">
        <v>15000</v>
      </c>
      <c r="I78" s="17">
        <f t="shared" si="28"/>
        <v>437838.55221691192</v>
      </c>
      <c r="J78" s="19">
        <f t="shared" si="11"/>
        <v>17618.273009037996</v>
      </c>
      <c r="K78" s="20">
        <f t="shared" si="30"/>
        <v>9269.0580049298169</v>
      </c>
      <c r="L78" s="35">
        <f t="shared" si="31"/>
        <v>109459.63805422798</v>
      </c>
      <c r="M78" s="21">
        <f t="shared" si="32"/>
        <v>1751354.2088676477</v>
      </c>
      <c r="N78" s="22">
        <f t="shared" si="37"/>
        <v>83351.764735248173</v>
      </c>
      <c r="O78" s="21">
        <f t="shared" si="33"/>
        <v>32837.891416268387</v>
      </c>
      <c r="P78" s="57">
        <v>183</v>
      </c>
      <c r="Q78" s="21">
        <f t="shared" si="34"/>
        <v>16418.945708134193</v>
      </c>
      <c r="R78" s="57">
        <v>12000</v>
      </c>
      <c r="S78" s="57">
        <v>20</v>
      </c>
      <c r="T78" s="58">
        <f t="shared" si="35"/>
        <v>21891.927610845592</v>
      </c>
    </row>
    <row r="79" spans="1:20" x14ac:dyDescent="0.2">
      <c r="A79" s="5"/>
      <c r="B79" s="17" t="s">
        <v>239</v>
      </c>
      <c r="C79" s="17" t="s">
        <v>153</v>
      </c>
      <c r="D79" s="28">
        <v>16.66</v>
      </c>
      <c r="E79" s="17">
        <f>E78</f>
        <v>131404.12731599997</v>
      </c>
      <c r="F79" s="17">
        <f t="shared" si="36"/>
        <v>134032.20986231999</v>
      </c>
      <c r="G79" s="17">
        <f t="shared" si="27"/>
        <v>2189192.7610845594</v>
      </c>
      <c r="H79" s="17">
        <v>15000</v>
      </c>
      <c r="I79" s="17">
        <f t="shared" si="28"/>
        <v>437838.55221691192</v>
      </c>
      <c r="J79" s="19">
        <f t="shared" si="11"/>
        <v>17618.273009037996</v>
      </c>
      <c r="K79" s="20">
        <f t="shared" si="30"/>
        <v>9269.0580049298169</v>
      </c>
      <c r="L79" s="35">
        <f t="shared" si="31"/>
        <v>109459.63805422798</v>
      </c>
      <c r="M79" s="21">
        <f t="shared" si="32"/>
        <v>1751354.2088676477</v>
      </c>
      <c r="N79" s="22">
        <f t="shared" si="37"/>
        <v>83352.764735248173</v>
      </c>
      <c r="O79" s="21">
        <f t="shared" si="33"/>
        <v>32837.891416268387</v>
      </c>
      <c r="P79" s="57">
        <v>184</v>
      </c>
      <c r="Q79" s="21">
        <f t="shared" si="34"/>
        <v>16418.945708134193</v>
      </c>
      <c r="R79" s="57">
        <v>12000</v>
      </c>
      <c r="S79" s="57">
        <v>20</v>
      </c>
      <c r="T79" s="58">
        <f t="shared" si="35"/>
        <v>21891.927610845592</v>
      </c>
    </row>
    <row r="80" spans="1:20" x14ac:dyDescent="0.2">
      <c r="A80" s="5"/>
      <c r="B80" s="17" t="s">
        <v>238</v>
      </c>
      <c r="C80" s="17" t="s">
        <v>153</v>
      </c>
      <c r="D80" s="28">
        <v>15.5</v>
      </c>
      <c r="E80" s="17">
        <f t="shared" si="29"/>
        <v>131404.12731599997</v>
      </c>
      <c r="F80" s="17">
        <f t="shared" si="36"/>
        <v>134032.20986231999</v>
      </c>
      <c r="G80" s="17">
        <f t="shared" si="27"/>
        <v>2036763.9733979995</v>
      </c>
      <c r="H80" s="17">
        <v>15000</v>
      </c>
      <c r="I80" s="17">
        <f t="shared" si="28"/>
        <v>407352.79467959993</v>
      </c>
      <c r="J80" s="19">
        <f t="shared" si="11"/>
        <v>16348.033111649996</v>
      </c>
      <c r="K80" s="20">
        <f t="shared" si="30"/>
        <v>8576.1998790818161</v>
      </c>
      <c r="L80" s="35">
        <f t="shared" si="31"/>
        <v>101838.19866989998</v>
      </c>
      <c r="M80" s="21">
        <f t="shared" si="32"/>
        <v>1629411.1787183997</v>
      </c>
      <c r="N80" s="22">
        <f t="shared" si="37"/>
        <v>78399.829135434993</v>
      </c>
      <c r="O80" s="21">
        <f t="shared" si="33"/>
        <v>30551.459600969993</v>
      </c>
      <c r="P80" s="57">
        <v>185</v>
      </c>
      <c r="Q80" s="21">
        <f t="shared" si="34"/>
        <v>15275.729800484996</v>
      </c>
      <c r="R80" s="57">
        <v>12000</v>
      </c>
      <c r="S80" s="57">
        <v>20</v>
      </c>
      <c r="T80" s="58">
        <f t="shared" si="35"/>
        <v>20367.639733979995</v>
      </c>
    </row>
    <row r="81" spans="1:20" x14ac:dyDescent="0.2">
      <c r="A81" s="5"/>
      <c r="B81" s="17" t="s">
        <v>237</v>
      </c>
      <c r="C81" s="17" t="s">
        <v>153</v>
      </c>
      <c r="D81" s="28">
        <v>17.760000000000002</v>
      </c>
      <c r="E81" s="17">
        <f t="shared" si="29"/>
        <v>131404.12731599997</v>
      </c>
      <c r="F81" s="17">
        <f t="shared" si="36"/>
        <v>134032.20986231999</v>
      </c>
      <c r="G81" s="17">
        <f t="shared" si="27"/>
        <v>2333737.3011321598</v>
      </c>
      <c r="H81" s="17">
        <v>15000</v>
      </c>
      <c r="I81" s="17">
        <f t="shared" si="28"/>
        <v>466747.46022643195</v>
      </c>
      <c r="J81" s="19">
        <f t="shared" si="11"/>
        <v>18822.810842767998</v>
      </c>
      <c r="K81" s="20">
        <f t="shared" si="30"/>
        <v>9926.0786415098173</v>
      </c>
      <c r="L81" s="35">
        <f t="shared" si="31"/>
        <v>116686.86505660799</v>
      </c>
      <c r="M81" s="21">
        <f t="shared" si="32"/>
        <v>1866989.8409057278</v>
      </c>
      <c r="N81" s="22">
        <f t="shared" si="37"/>
        <v>88052.462286795184</v>
      </c>
      <c r="O81" s="21">
        <f t="shared" si="33"/>
        <v>35006.059516982394</v>
      </c>
      <c r="P81" s="57">
        <v>186</v>
      </c>
      <c r="Q81" s="21">
        <f t="shared" si="34"/>
        <v>17503.029758491197</v>
      </c>
      <c r="R81" s="57">
        <v>12000</v>
      </c>
      <c r="S81" s="57">
        <v>20</v>
      </c>
      <c r="T81" s="58">
        <f t="shared" si="35"/>
        <v>23337.373011321597</v>
      </c>
    </row>
    <row r="82" spans="1:20" x14ac:dyDescent="0.2">
      <c r="A82" s="5"/>
      <c r="B82" s="17" t="s">
        <v>236</v>
      </c>
      <c r="C82" s="17" t="s">
        <v>153</v>
      </c>
      <c r="D82" s="28">
        <v>13.65</v>
      </c>
      <c r="E82" s="17">
        <f t="shared" si="29"/>
        <v>131404.12731599997</v>
      </c>
      <c r="F82" s="17">
        <f t="shared" si="36"/>
        <v>134032.20986231999</v>
      </c>
      <c r="G82" s="17">
        <f t="shared" si="27"/>
        <v>1793666.3378633996</v>
      </c>
      <c r="H82" s="17">
        <v>15000</v>
      </c>
      <c r="I82" s="17">
        <f t="shared" si="28"/>
        <v>358733.26757267996</v>
      </c>
      <c r="J82" s="19">
        <f t="shared" si="11"/>
        <v>14322.219482194998</v>
      </c>
      <c r="K82" s="20">
        <f t="shared" si="30"/>
        <v>7471.2106266518176</v>
      </c>
      <c r="L82" s="35">
        <f t="shared" si="31"/>
        <v>89683.316893169991</v>
      </c>
      <c r="M82" s="21">
        <f t="shared" si="32"/>
        <v>1434933.0702907199</v>
      </c>
      <c r="N82" s="22">
        <f t="shared" si="37"/>
        <v>70501.155980560492</v>
      </c>
      <c r="O82" s="21">
        <f t="shared" si="33"/>
        <v>26904.995067950993</v>
      </c>
      <c r="P82" s="57">
        <v>187</v>
      </c>
      <c r="Q82" s="21">
        <f t="shared" si="34"/>
        <v>13452.497533975496</v>
      </c>
      <c r="R82" s="57">
        <v>12000</v>
      </c>
      <c r="S82" s="57">
        <v>20</v>
      </c>
      <c r="T82" s="58">
        <f t="shared" si="35"/>
        <v>17936.663378633995</v>
      </c>
    </row>
    <row r="83" spans="1:20" x14ac:dyDescent="0.2">
      <c r="A83" s="5"/>
      <c r="B83" s="17" t="s">
        <v>235</v>
      </c>
      <c r="C83" s="17" t="s">
        <v>153</v>
      </c>
      <c r="D83" s="28">
        <v>13.65</v>
      </c>
      <c r="E83" s="17">
        <f t="shared" si="29"/>
        <v>131404.12731599997</v>
      </c>
      <c r="F83" s="17">
        <f t="shared" si="36"/>
        <v>134032.20986231999</v>
      </c>
      <c r="G83" s="17">
        <f t="shared" si="27"/>
        <v>1793666.3378633996</v>
      </c>
      <c r="H83" s="17">
        <v>15000</v>
      </c>
      <c r="I83" s="17">
        <f t="shared" si="28"/>
        <v>358733.26757267996</v>
      </c>
      <c r="J83" s="19">
        <f t="shared" si="11"/>
        <v>14322.219482194998</v>
      </c>
      <c r="K83" s="20">
        <f t="shared" si="30"/>
        <v>7471.2106266518176</v>
      </c>
      <c r="L83" s="35">
        <f t="shared" si="31"/>
        <v>89683.316893169991</v>
      </c>
      <c r="M83" s="21">
        <f t="shared" si="32"/>
        <v>1434933.0702907199</v>
      </c>
      <c r="N83" s="22">
        <f t="shared" si="37"/>
        <v>70502.155980560492</v>
      </c>
      <c r="O83" s="21">
        <f t="shared" si="33"/>
        <v>26904.995067950993</v>
      </c>
      <c r="P83" s="57">
        <v>188</v>
      </c>
      <c r="Q83" s="21">
        <f t="shared" si="34"/>
        <v>13452.497533975496</v>
      </c>
      <c r="R83" s="57">
        <v>12000</v>
      </c>
      <c r="S83" s="57">
        <v>20</v>
      </c>
      <c r="T83" s="58">
        <f t="shared" si="35"/>
        <v>17936.663378633995</v>
      </c>
    </row>
    <row r="84" spans="1:20" x14ac:dyDescent="0.2">
      <c r="A84" s="5"/>
      <c r="B84" s="17" t="s">
        <v>234</v>
      </c>
      <c r="C84" s="17" t="s">
        <v>153</v>
      </c>
      <c r="D84" s="18">
        <v>19.18</v>
      </c>
      <c r="E84" s="17">
        <f t="shared" si="29"/>
        <v>131404.12731599997</v>
      </c>
      <c r="F84" s="17">
        <f t="shared" si="36"/>
        <v>134032.20986231999</v>
      </c>
      <c r="G84" s="17">
        <f t="shared" si="27"/>
        <v>2520331.1619208795</v>
      </c>
      <c r="H84" s="17">
        <v>15000</v>
      </c>
      <c r="I84" s="17">
        <f t="shared" si="28"/>
        <v>504066.23238417594</v>
      </c>
      <c r="J84" s="19">
        <f t="shared" si="11"/>
        <v>20377.759682673997</v>
      </c>
      <c r="K84" s="20">
        <f t="shared" si="30"/>
        <v>10774.232554185817</v>
      </c>
      <c r="L84" s="35">
        <f t="shared" si="31"/>
        <v>126016.55809604398</v>
      </c>
      <c r="M84" s="21">
        <f t="shared" si="32"/>
        <v>2016264.9295367037</v>
      </c>
      <c r="N84" s="22">
        <f t="shared" si="37"/>
        <v>94119.762762428581</v>
      </c>
      <c r="O84" s="21">
        <f t="shared" si="33"/>
        <v>37804.967428813194</v>
      </c>
      <c r="P84" s="57">
        <v>189</v>
      </c>
      <c r="Q84" s="21">
        <f t="shared" si="34"/>
        <v>18902.483714406597</v>
      </c>
      <c r="R84" s="57">
        <v>12000</v>
      </c>
      <c r="S84" s="57">
        <v>20</v>
      </c>
      <c r="T84" s="58">
        <f t="shared" si="35"/>
        <v>25203.311619208795</v>
      </c>
    </row>
    <row r="85" spans="1:20" x14ac:dyDescent="0.2">
      <c r="A85" s="5"/>
      <c r="B85" s="17" t="s">
        <v>233</v>
      </c>
      <c r="C85" s="17" t="s">
        <v>126</v>
      </c>
      <c r="D85" s="18">
        <v>18</v>
      </c>
      <c r="E85" s="17">
        <f>E84*1.015</f>
        <v>133375.18922573994</v>
      </c>
      <c r="F85" s="17">
        <f t="shared" si="36"/>
        <v>136042.69301025473</v>
      </c>
      <c r="G85" s="17">
        <f t="shared" ref="G85:G98" si="38">+E85*D85</f>
        <v>2400753.4060633192</v>
      </c>
      <c r="H85" s="17">
        <v>15000</v>
      </c>
      <c r="I85" s="17">
        <f t="shared" si="28"/>
        <v>480150.68121266388</v>
      </c>
      <c r="J85" s="19">
        <f t="shared" si="11"/>
        <v>19381.278383860994</v>
      </c>
      <c r="K85" s="20">
        <f t="shared" si="30"/>
        <v>10230.697300287815</v>
      </c>
      <c r="L85" s="35">
        <f t="shared" si="31"/>
        <v>120037.67030316597</v>
      </c>
      <c r="M85" s="21">
        <f t="shared" si="32"/>
        <v>1920602.7248506555</v>
      </c>
      <c r="N85" s="22">
        <f t="shared" si="37"/>
        <v>90234.485697057869</v>
      </c>
      <c r="O85" s="21">
        <f t="shared" si="33"/>
        <v>36011.30109094979</v>
      </c>
      <c r="P85" s="57">
        <v>190</v>
      </c>
      <c r="Q85" s="21">
        <f t="shared" si="34"/>
        <v>18005.650545474895</v>
      </c>
      <c r="R85" s="57">
        <v>12000</v>
      </c>
      <c r="S85" s="57">
        <v>20</v>
      </c>
      <c r="T85" s="58">
        <f t="shared" si="35"/>
        <v>24007.534060633192</v>
      </c>
    </row>
    <row r="86" spans="1:20" x14ac:dyDescent="0.2">
      <c r="A86" s="5"/>
      <c r="B86" s="17" t="s">
        <v>232</v>
      </c>
      <c r="C86" s="17" t="s">
        <v>126</v>
      </c>
      <c r="D86" s="18">
        <v>18</v>
      </c>
      <c r="E86" s="17">
        <f>E85</f>
        <v>133375.18922573994</v>
      </c>
      <c r="F86" s="17">
        <f t="shared" si="36"/>
        <v>136042.69301025473</v>
      </c>
      <c r="G86" s="17">
        <f t="shared" si="38"/>
        <v>2400753.4060633192</v>
      </c>
      <c r="H86" s="17">
        <v>15000</v>
      </c>
      <c r="I86" s="17">
        <f t="shared" si="28"/>
        <v>480150.68121266388</v>
      </c>
      <c r="J86" s="19">
        <f t="shared" si="11"/>
        <v>19381.278383860994</v>
      </c>
      <c r="K86" s="20">
        <f t="shared" si="30"/>
        <v>10230.697300287815</v>
      </c>
      <c r="L86" s="35">
        <f t="shared" si="31"/>
        <v>120037.67030316597</v>
      </c>
      <c r="M86" s="21">
        <f t="shared" si="32"/>
        <v>1920602.7248506555</v>
      </c>
      <c r="N86" s="22">
        <f t="shared" si="37"/>
        <v>90235.485697057869</v>
      </c>
      <c r="O86" s="21">
        <f t="shared" si="33"/>
        <v>36011.30109094979</v>
      </c>
      <c r="P86" s="57">
        <v>191</v>
      </c>
      <c r="Q86" s="21">
        <f t="shared" si="34"/>
        <v>18005.650545474895</v>
      </c>
      <c r="R86" s="57">
        <v>12000</v>
      </c>
      <c r="S86" s="57">
        <v>20</v>
      </c>
      <c r="T86" s="58">
        <f t="shared" si="35"/>
        <v>24007.534060633192</v>
      </c>
    </row>
    <row r="87" spans="1:20" x14ac:dyDescent="0.2">
      <c r="A87" s="5"/>
      <c r="B87" s="17" t="s">
        <v>231</v>
      </c>
      <c r="C87" s="17" t="s">
        <v>126</v>
      </c>
      <c r="D87" s="18">
        <v>16.920000000000002</v>
      </c>
      <c r="E87" s="17">
        <f t="shared" ref="E87:E98" si="39">E86</f>
        <v>133375.18922573994</v>
      </c>
      <c r="F87" s="17">
        <f t="shared" si="36"/>
        <v>136042.69301025473</v>
      </c>
      <c r="G87" s="17">
        <f t="shared" si="38"/>
        <v>2256708.20169952</v>
      </c>
      <c r="H87" s="17">
        <v>15000</v>
      </c>
      <c r="I87" s="17">
        <f t="shared" si="28"/>
        <v>451341.640339904</v>
      </c>
      <c r="J87" s="19">
        <f t="shared" si="11"/>
        <v>18180.901680829335</v>
      </c>
      <c r="K87" s="20">
        <f t="shared" si="30"/>
        <v>9575.946371361455</v>
      </c>
      <c r="L87" s="35">
        <f t="shared" si="31"/>
        <v>112835.410084976</v>
      </c>
      <c r="M87" s="21">
        <f t="shared" si="32"/>
        <v>1805366.561359616</v>
      </c>
      <c r="N87" s="22">
        <f t="shared" si="37"/>
        <v>85555.016555234411</v>
      </c>
      <c r="O87" s="21">
        <f t="shared" si="33"/>
        <v>33850.623025492801</v>
      </c>
      <c r="P87" s="57">
        <v>192</v>
      </c>
      <c r="Q87" s="21">
        <f t="shared" si="34"/>
        <v>16925.311512746401</v>
      </c>
      <c r="R87" s="57">
        <v>12000</v>
      </c>
      <c r="S87" s="57">
        <v>20</v>
      </c>
      <c r="T87" s="58">
        <f t="shared" si="35"/>
        <v>22567.082016995202</v>
      </c>
    </row>
    <row r="88" spans="1:20" x14ac:dyDescent="0.2">
      <c r="A88" s="5"/>
      <c r="B88" s="17" t="s">
        <v>230</v>
      </c>
      <c r="C88" s="17" t="s">
        <v>126</v>
      </c>
      <c r="D88" s="28">
        <v>15.93</v>
      </c>
      <c r="E88" s="17">
        <f t="shared" si="39"/>
        <v>133375.18922573994</v>
      </c>
      <c r="F88" s="17">
        <f t="shared" si="36"/>
        <v>136042.69301025473</v>
      </c>
      <c r="G88" s="17">
        <f t="shared" si="38"/>
        <v>2124666.7643660372</v>
      </c>
      <c r="H88" s="17">
        <v>15000</v>
      </c>
      <c r="I88" s="17">
        <f t="shared" si="28"/>
        <v>424933.35287320748</v>
      </c>
      <c r="J88" s="19">
        <f t="shared" ref="J88:J112" si="40">(I88-H88)/24</f>
        <v>17080.556369716978</v>
      </c>
      <c r="K88" s="20">
        <f t="shared" si="30"/>
        <v>8975.7580198456253</v>
      </c>
      <c r="L88" s="35">
        <f t="shared" si="31"/>
        <v>106233.33821830187</v>
      </c>
      <c r="M88" s="21">
        <f t="shared" si="32"/>
        <v>1699733.4114928299</v>
      </c>
      <c r="N88" s="22">
        <f t="shared" si="37"/>
        <v>81264.669841896219</v>
      </c>
      <c r="O88" s="21">
        <f t="shared" si="33"/>
        <v>31870.001465490557</v>
      </c>
      <c r="P88" s="57">
        <v>193</v>
      </c>
      <c r="Q88" s="21">
        <f t="shared" si="34"/>
        <v>15935.000732745279</v>
      </c>
      <c r="R88" s="57">
        <v>12000</v>
      </c>
      <c r="S88" s="57">
        <v>20</v>
      </c>
      <c r="T88" s="58">
        <f t="shared" si="35"/>
        <v>21246.667643660374</v>
      </c>
    </row>
    <row r="89" spans="1:20" x14ac:dyDescent="0.2">
      <c r="A89" s="5"/>
      <c r="B89" s="17" t="s">
        <v>229</v>
      </c>
      <c r="C89" s="17" t="s">
        <v>126</v>
      </c>
      <c r="D89" s="28">
        <v>15.93</v>
      </c>
      <c r="E89" s="17">
        <f t="shared" si="39"/>
        <v>133375.18922573994</v>
      </c>
      <c r="F89" s="17">
        <f t="shared" si="36"/>
        <v>136042.69301025473</v>
      </c>
      <c r="G89" s="17">
        <f t="shared" si="38"/>
        <v>2124666.7643660372</v>
      </c>
      <c r="H89" s="17">
        <v>15000</v>
      </c>
      <c r="I89" s="17">
        <f t="shared" si="28"/>
        <v>424933.35287320748</v>
      </c>
      <c r="J89" s="19">
        <f t="shared" si="40"/>
        <v>17080.556369716978</v>
      </c>
      <c r="K89" s="20">
        <f t="shared" si="30"/>
        <v>8975.7580198456253</v>
      </c>
      <c r="L89" s="35">
        <f t="shared" si="31"/>
        <v>106233.33821830187</v>
      </c>
      <c r="M89" s="21">
        <f t="shared" si="32"/>
        <v>1699733.4114928299</v>
      </c>
      <c r="N89" s="22">
        <f t="shared" si="37"/>
        <v>81265.669841896219</v>
      </c>
      <c r="O89" s="21">
        <f t="shared" si="33"/>
        <v>31870.001465490557</v>
      </c>
      <c r="P89" s="57">
        <v>194</v>
      </c>
      <c r="Q89" s="21">
        <f t="shared" si="34"/>
        <v>15935.000732745279</v>
      </c>
      <c r="R89" s="57">
        <v>12000</v>
      </c>
      <c r="S89" s="57">
        <v>20</v>
      </c>
      <c r="T89" s="58">
        <f t="shared" si="35"/>
        <v>21246.667643660374</v>
      </c>
    </row>
    <row r="90" spans="1:20" x14ac:dyDescent="0.2">
      <c r="A90" s="5"/>
      <c r="B90" s="17" t="s">
        <v>228</v>
      </c>
      <c r="C90" s="17" t="s">
        <v>126</v>
      </c>
      <c r="D90" s="18">
        <v>21.74</v>
      </c>
      <c r="E90" s="17">
        <f t="shared" si="39"/>
        <v>133375.18922573994</v>
      </c>
      <c r="F90" s="17">
        <f t="shared" si="36"/>
        <v>136042.69301025473</v>
      </c>
      <c r="G90" s="17">
        <f t="shared" si="38"/>
        <v>2899576.6137675862</v>
      </c>
      <c r="H90" s="17">
        <v>15000</v>
      </c>
      <c r="I90" s="17">
        <f t="shared" si="28"/>
        <v>579915.32275351731</v>
      </c>
      <c r="J90" s="19">
        <f t="shared" si="40"/>
        <v>23538.138448063222</v>
      </c>
      <c r="K90" s="20">
        <f t="shared" si="30"/>
        <v>12498.075517125393</v>
      </c>
      <c r="L90" s="35">
        <f t="shared" si="31"/>
        <v>144978.83068837933</v>
      </c>
      <c r="M90" s="21">
        <f t="shared" si="32"/>
        <v>2319661.2910140692</v>
      </c>
      <c r="N90" s="22">
        <f t="shared" si="37"/>
        <v>106451.23994744655</v>
      </c>
      <c r="O90" s="21">
        <f t="shared" si="33"/>
        <v>43493.649206513794</v>
      </c>
      <c r="P90" s="57">
        <v>195</v>
      </c>
      <c r="Q90" s="21">
        <f t="shared" si="34"/>
        <v>21746.824603256897</v>
      </c>
      <c r="R90" s="57">
        <v>12000</v>
      </c>
      <c r="S90" s="57">
        <v>20</v>
      </c>
      <c r="T90" s="58">
        <f t="shared" si="35"/>
        <v>28995.766137675862</v>
      </c>
    </row>
    <row r="91" spans="1:20" x14ac:dyDescent="0.2">
      <c r="A91" s="5"/>
      <c r="B91" s="17" t="s">
        <v>227</v>
      </c>
      <c r="C91" s="17" t="s">
        <v>126</v>
      </c>
      <c r="D91" s="28">
        <v>15.67</v>
      </c>
      <c r="E91" s="17">
        <f t="shared" si="39"/>
        <v>133375.18922573994</v>
      </c>
      <c r="F91" s="17">
        <f t="shared" si="36"/>
        <v>136042.69301025473</v>
      </c>
      <c r="G91" s="17">
        <f t="shared" si="38"/>
        <v>2089989.215167345</v>
      </c>
      <c r="H91" s="17">
        <v>15000</v>
      </c>
      <c r="I91" s="17">
        <f t="shared" si="28"/>
        <v>417997.84303346905</v>
      </c>
      <c r="J91" s="19">
        <f t="shared" si="40"/>
        <v>16791.576793061209</v>
      </c>
      <c r="K91" s="20">
        <f t="shared" si="30"/>
        <v>8818.1327962152063</v>
      </c>
      <c r="L91" s="35">
        <f t="shared" si="31"/>
        <v>104499.46075836726</v>
      </c>
      <c r="M91" s="21">
        <f t="shared" si="32"/>
        <v>1671991.3721338762</v>
      </c>
      <c r="N91" s="22">
        <f t="shared" si="37"/>
        <v>80140.649492938712</v>
      </c>
      <c r="O91" s="21">
        <f t="shared" si="33"/>
        <v>31349.838227510176</v>
      </c>
      <c r="P91" s="57">
        <v>196</v>
      </c>
      <c r="Q91" s="21">
        <f t="shared" si="34"/>
        <v>15674.919113755088</v>
      </c>
      <c r="R91" s="57">
        <v>12000</v>
      </c>
      <c r="S91" s="57">
        <v>20</v>
      </c>
      <c r="T91" s="58">
        <f t="shared" si="35"/>
        <v>20899.892151673452</v>
      </c>
    </row>
    <row r="92" spans="1:20" x14ac:dyDescent="0.2">
      <c r="A92" s="5"/>
      <c r="B92" s="17" t="s">
        <v>226</v>
      </c>
      <c r="C92" s="17" t="s">
        <v>126</v>
      </c>
      <c r="D92" s="28">
        <v>16.66</v>
      </c>
      <c r="E92" s="17">
        <f t="shared" si="39"/>
        <v>133375.18922573994</v>
      </c>
      <c r="F92" s="17">
        <f t="shared" si="36"/>
        <v>136042.69301025473</v>
      </c>
      <c r="G92" s="17">
        <f t="shared" si="38"/>
        <v>2222030.6525008273</v>
      </c>
      <c r="H92" s="17">
        <v>15000</v>
      </c>
      <c r="I92" s="17">
        <f t="shared" si="28"/>
        <v>444406.13050016551</v>
      </c>
      <c r="J92" s="19">
        <f t="shared" si="40"/>
        <v>17891.922104173562</v>
      </c>
      <c r="K92" s="20">
        <f t="shared" si="30"/>
        <v>9418.3211477310342</v>
      </c>
      <c r="L92" s="35">
        <f t="shared" si="31"/>
        <v>111101.53262504138</v>
      </c>
      <c r="M92" s="21">
        <f t="shared" si="32"/>
        <v>1777624.5220006621</v>
      </c>
      <c r="N92" s="22">
        <f t="shared" si="37"/>
        <v>84432.99620627689</v>
      </c>
      <c r="O92" s="21">
        <f t="shared" si="33"/>
        <v>33330.459787512409</v>
      </c>
      <c r="P92" s="57">
        <v>197</v>
      </c>
      <c r="Q92" s="21">
        <f t="shared" si="34"/>
        <v>16665.229893756205</v>
      </c>
      <c r="R92" s="57">
        <v>12000</v>
      </c>
      <c r="S92" s="57">
        <v>20</v>
      </c>
      <c r="T92" s="58">
        <f t="shared" si="35"/>
        <v>22220.306525008273</v>
      </c>
    </row>
    <row r="93" spans="1:20" x14ac:dyDescent="0.2">
      <c r="A93" s="5"/>
      <c r="B93" s="17" t="s">
        <v>225</v>
      </c>
      <c r="C93" s="17" t="s">
        <v>126</v>
      </c>
      <c r="D93" s="28">
        <v>16.66</v>
      </c>
      <c r="E93" s="17">
        <f t="shared" si="39"/>
        <v>133375.18922573994</v>
      </c>
      <c r="F93" s="17">
        <f t="shared" si="36"/>
        <v>136042.69301025473</v>
      </c>
      <c r="G93" s="17">
        <f t="shared" si="38"/>
        <v>2222030.6525008273</v>
      </c>
      <c r="H93" s="17">
        <v>15000</v>
      </c>
      <c r="I93" s="17">
        <f t="shared" si="28"/>
        <v>444406.13050016551</v>
      </c>
      <c r="J93" s="19">
        <f t="shared" si="40"/>
        <v>17891.922104173562</v>
      </c>
      <c r="K93" s="20">
        <f t="shared" si="30"/>
        <v>9418.3211477310342</v>
      </c>
      <c r="L93" s="35">
        <f t="shared" si="31"/>
        <v>111101.53262504138</v>
      </c>
      <c r="M93" s="21">
        <f t="shared" si="32"/>
        <v>1777624.5220006621</v>
      </c>
      <c r="N93" s="22">
        <f t="shared" si="37"/>
        <v>84433.99620627689</v>
      </c>
      <c r="O93" s="21">
        <f t="shared" si="33"/>
        <v>33330.459787512409</v>
      </c>
      <c r="P93" s="57">
        <v>198</v>
      </c>
      <c r="Q93" s="21">
        <f t="shared" si="34"/>
        <v>16665.229893756205</v>
      </c>
      <c r="R93" s="57">
        <v>12000</v>
      </c>
      <c r="S93" s="57">
        <v>20</v>
      </c>
      <c r="T93" s="58">
        <f t="shared" si="35"/>
        <v>22220.306525008273</v>
      </c>
    </row>
    <row r="94" spans="1:20" x14ac:dyDescent="0.2">
      <c r="A94" s="5"/>
      <c r="B94" s="17" t="s">
        <v>224</v>
      </c>
      <c r="C94" s="17" t="s">
        <v>126</v>
      </c>
      <c r="D94" s="28">
        <v>15.5</v>
      </c>
      <c r="E94" s="17">
        <f t="shared" si="39"/>
        <v>133375.18922573994</v>
      </c>
      <c r="F94" s="17">
        <f t="shared" si="36"/>
        <v>136042.69301025473</v>
      </c>
      <c r="G94" s="17">
        <f t="shared" si="38"/>
        <v>2067315.4329989692</v>
      </c>
      <c r="H94" s="17">
        <v>15000</v>
      </c>
      <c r="I94" s="17">
        <f t="shared" si="28"/>
        <v>413463.08659979387</v>
      </c>
      <c r="J94" s="19">
        <f t="shared" si="40"/>
        <v>16602.628608324743</v>
      </c>
      <c r="K94" s="20">
        <f t="shared" si="30"/>
        <v>8715.0701499953157</v>
      </c>
      <c r="L94" s="35">
        <f t="shared" si="31"/>
        <v>103365.77164994847</v>
      </c>
      <c r="M94" s="21">
        <f t="shared" si="32"/>
        <v>1653852.3463991755</v>
      </c>
      <c r="N94" s="22">
        <f t="shared" si="37"/>
        <v>79406.751572466499</v>
      </c>
      <c r="O94" s="21">
        <f t="shared" si="33"/>
        <v>31009.731494984539</v>
      </c>
      <c r="P94" s="57">
        <v>199</v>
      </c>
      <c r="Q94" s="21">
        <f t="shared" si="34"/>
        <v>15504.865747492269</v>
      </c>
      <c r="R94" s="57">
        <v>12000</v>
      </c>
      <c r="S94" s="57">
        <v>20</v>
      </c>
      <c r="T94" s="58">
        <f t="shared" si="35"/>
        <v>20673.154329989691</v>
      </c>
    </row>
    <row r="95" spans="1:20" x14ac:dyDescent="0.2">
      <c r="A95" s="5"/>
      <c r="B95" s="17" t="s">
        <v>223</v>
      </c>
      <c r="C95" s="17" t="s">
        <v>126</v>
      </c>
      <c r="D95" s="28">
        <v>17.760000000000002</v>
      </c>
      <c r="E95" s="17">
        <f t="shared" si="39"/>
        <v>133375.18922573994</v>
      </c>
      <c r="F95" s="17">
        <f t="shared" si="36"/>
        <v>136042.69301025473</v>
      </c>
      <c r="G95" s="17">
        <f t="shared" si="38"/>
        <v>2368743.3606491415</v>
      </c>
      <c r="H95" s="17">
        <v>15000</v>
      </c>
      <c r="I95" s="17">
        <f t="shared" si="28"/>
        <v>473748.67212982831</v>
      </c>
      <c r="J95" s="19">
        <f t="shared" si="40"/>
        <v>19114.528005409513</v>
      </c>
      <c r="K95" s="20">
        <f t="shared" si="30"/>
        <v>10085.197093859735</v>
      </c>
      <c r="L95" s="35">
        <f t="shared" si="31"/>
        <v>118437.16803245708</v>
      </c>
      <c r="M95" s="21">
        <f t="shared" si="32"/>
        <v>1894994.6885193132</v>
      </c>
      <c r="N95" s="22">
        <f t="shared" si="37"/>
        <v>89204.159221097099</v>
      </c>
      <c r="O95" s="21">
        <f t="shared" si="33"/>
        <v>35531.150409737122</v>
      </c>
      <c r="P95" s="57">
        <v>200</v>
      </c>
      <c r="Q95" s="21">
        <f t="shared" si="34"/>
        <v>17765.575204868561</v>
      </c>
      <c r="R95" s="57">
        <v>12000</v>
      </c>
      <c r="S95" s="57">
        <v>20</v>
      </c>
      <c r="T95" s="58">
        <f t="shared" si="35"/>
        <v>23687.433606491417</v>
      </c>
    </row>
    <row r="96" spans="1:20" x14ac:dyDescent="0.2">
      <c r="A96" s="5"/>
      <c r="B96" s="17" t="s">
        <v>222</v>
      </c>
      <c r="C96" s="17" t="s">
        <v>126</v>
      </c>
      <c r="D96" s="28">
        <v>13.65</v>
      </c>
      <c r="E96" s="17">
        <f t="shared" si="39"/>
        <v>133375.18922573994</v>
      </c>
      <c r="F96" s="17">
        <f t="shared" si="36"/>
        <v>136042.69301025473</v>
      </c>
      <c r="G96" s="17">
        <f t="shared" si="38"/>
        <v>1820571.3329313502</v>
      </c>
      <c r="H96" s="17">
        <v>15000</v>
      </c>
      <c r="I96" s="17">
        <f t="shared" si="28"/>
        <v>364114.26658627007</v>
      </c>
      <c r="J96" s="19">
        <f t="shared" si="40"/>
        <v>14546.427774427919</v>
      </c>
      <c r="K96" s="20">
        <f t="shared" si="30"/>
        <v>7593.5060587788648</v>
      </c>
      <c r="L96" s="35">
        <f t="shared" si="31"/>
        <v>91028.566646567517</v>
      </c>
      <c r="M96" s="21">
        <f t="shared" si="32"/>
        <v>1456457.0663450803</v>
      </c>
      <c r="N96" s="22">
        <f t="shared" si="37"/>
        <v>71389.568320268882</v>
      </c>
      <c r="O96" s="21">
        <f t="shared" si="33"/>
        <v>27308.569993970254</v>
      </c>
      <c r="P96" s="57">
        <v>201</v>
      </c>
      <c r="Q96" s="21">
        <f t="shared" si="34"/>
        <v>13654.284996985127</v>
      </c>
      <c r="R96" s="57">
        <v>12000</v>
      </c>
      <c r="S96" s="57">
        <v>20</v>
      </c>
      <c r="T96" s="58">
        <f t="shared" si="35"/>
        <v>18205.713329313501</v>
      </c>
    </row>
    <row r="97" spans="1:20" x14ac:dyDescent="0.2">
      <c r="A97" s="5"/>
      <c r="B97" s="17" t="s">
        <v>221</v>
      </c>
      <c r="C97" s="17" t="s">
        <v>126</v>
      </c>
      <c r="D97" s="28">
        <v>13.65</v>
      </c>
      <c r="E97" s="17">
        <f t="shared" si="39"/>
        <v>133375.18922573994</v>
      </c>
      <c r="F97" s="17">
        <f t="shared" si="36"/>
        <v>136042.69301025473</v>
      </c>
      <c r="G97" s="17">
        <f t="shared" si="38"/>
        <v>1820571.3329313502</v>
      </c>
      <c r="H97" s="17">
        <v>15000</v>
      </c>
      <c r="I97" s="17">
        <f t="shared" si="28"/>
        <v>364114.26658627007</v>
      </c>
      <c r="J97" s="19">
        <f t="shared" si="40"/>
        <v>14546.427774427919</v>
      </c>
      <c r="K97" s="20">
        <f t="shared" si="30"/>
        <v>7593.5060587788648</v>
      </c>
      <c r="L97" s="35">
        <f t="shared" si="31"/>
        <v>91028.566646567517</v>
      </c>
      <c r="M97" s="21">
        <f t="shared" si="32"/>
        <v>1456457.0663450803</v>
      </c>
      <c r="N97" s="22">
        <f t="shared" si="37"/>
        <v>71390.568320268882</v>
      </c>
      <c r="O97" s="21">
        <f t="shared" si="33"/>
        <v>27308.569993970254</v>
      </c>
      <c r="P97" s="57">
        <v>202</v>
      </c>
      <c r="Q97" s="21">
        <f t="shared" si="34"/>
        <v>13654.284996985127</v>
      </c>
      <c r="R97" s="57">
        <v>12000</v>
      </c>
      <c r="S97" s="57">
        <v>20</v>
      </c>
      <c r="T97" s="58">
        <f t="shared" si="35"/>
        <v>18205.713329313501</v>
      </c>
    </row>
    <row r="98" spans="1:20" x14ac:dyDescent="0.2">
      <c r="A98" s="5"/>
      <c r="B98" s="17" t="s">
        <v>220</v>
      </c>
      <c r="C98" s="17" t="s">
        <v>126</v>
      </c>
      <c r="D98" s="18">
        <v>19.18</v>
      </c>
      <c r="E98" s="17">
        <f t="shared" si="39"/>
        <v>133375.18922573994</v>
      </c>
      <c r="F98" s="17">
        <f t="shared" si="36"/>
        <v>136042.69301025473</v>
      </c>
      <c r="G98" s="17">
        <f t="shared" si="38"/>
        <v>2558136.1293496923</v>
      </c>
      <c r="H98" s="17">
        <v>15000</v>
      </c>
      <c r="I98" s="17">
        <f t="shared" si="28"/>
        <v>511627.2258699385</v>
      </c>
      <c r="J98" s="19">
        <f t="shared" si="40"/>
        <v>20692.801077914104</v>
      </c>
      <c r="K98" s="20">
        <f t="shared" si="30"/>
        <v>10946.073315225874</v>
      </c>
      <c r="L98" s="35">
        <f t="shared" si="31"/>
        <v>127906.80646748462</v>
      </c>
      <c r="M98" s="21">
        <f t="shared" si="32"/>
        <v>2046508.903479754</v>
      </c>
      <c r="N98" s="22">
        <f t="shared" si="37"/>
        <v>95362.424203865012</v>
      </c>
      <c r="O98" s="21">
        <f t="shared" si="33"/>
        <v>38372.041940245384</v>
      </c>
      <c r="P98" s="57">
        <v>203</v>
      </c>
      <c r="Q98" s="21">
        <f t="shared" si="34"/>
        <v>19186.020970122692</v>
      </c>
      <c r="R98" s="57">
        <v>12000</v>
      </c>
      <c r="S98" s="57">
        <v>20</v>
      </c>
      <c r="T98" s="58">
        <f t="shared" si="35"/>
        <v>25581.361293496924</v>
      </c>
    </row>
    <row r="99" spans="1:20" x14ac:dyDescent="0.2">
      <c r="A99" s="5"/>
      <c r="B99" s="17" t="s">
        <v>219</v>
      </c>
      <c r="C99" s="17" t="s">
        <v>126</v>
      </c>
      <c r="D99" s="18">
        <v>18</v>
      </c>
      <c r="E99" s="17">
        <f>E98*1.015</f>
        <v>135375.81706412602</v>
      </c>
      <c r="F99" s="17">
        <f t="shared" si="36"/>
        <v>138083.33340540854</v>
      </c>
      <c r="G99" s="17">
        <f t="shared" ref="G99:G112" si="41">+E99*D99</f>
        <v>2436764.7071542684</v>
      </c>
      <c r="H99" s="17">
        <v>15000</v>
      </c>
      <c r="I99" s="17">
        <f t="shared" ref="I99:I112" si="42">G99*0.2</f>
        <v>487352.94143085368</v>
      </c>
      <c r="J99" s="19">
        <f t="shared" si="40"/>
        <v>19681.372559618903</v>
      </c>
      <c r="K99" s="20">
        <f t="shared" si="30"/>
        <v>10394.385032519402</v>
      </c>
      <c r="L99" s="35">
        <f t="shared" si="31"/>
        <v>121838.23535771342</v>
      </c>
      <c r="M99" s="21">
        <f t="shared" si="32"/>
        <v>1949411.7657234147</v>
      </c>
      <c r="N99" s="22">
        <f t="shared" si="37"/>
        <v>91418.852982513723</v>
      </c>
      <c r="O99" s="21">
        <f t="shared" si="33"/>
        <v>36551.470607314026</v>
      </c>
      <c r="P99" s="57">
        <v>204</v>
      </c>
      <c r="Q99" s="21">
        <f t="shared" si="34"/>
        <v>18275.735303657013</v>
      </c>
      <c r="R99" s="57">
        <v>12000</v>
      </c>
      <c r="S99" s="57">
        <v>20</v>
      </c>
      <c r="T99" s="58">
        <f t="shared" si="35"/>
        <v>24367.647071542684</v>
      </c>
    </row>
    <row r="100" spans="1:20" x14ac:dyDescent="0.2">
      <c r="A100" s="5"/>
      <c r="B100" s="17" t="s">
        <v>218</v>
      </c>
      <c r="C100" s="17" t="s">
        <v>126</v>
      </c>
      <c r="D100" s="18">
        <v>18</v>
      </c>
      <c r="E100" s="17">
        <f>E99</f>
        <v>135375.81706412602</v>
      </c>
      <c r="F100" s="17">
        <f t="shared" si="36"/>
        <v>138083.33340540854</v>
      </c>
      <c r="G100" s="17">
        <f t="shared" si="41"/>
        <v>2436764.7071542684</v>
      </c>
      <c r="H100" s="17">
        <v>15000</v>
      </c>
      <c r="I100" s="17">
        <f t="shared" si="42"/>
        <v>487352.94143085368</v>
      </c>
      <c r="J100" s="19">
        <f t="shared" si="40"/>
        <v>19681.372559618903</v>
      </c>
      <c r="K100" s="20">
        <f t="shared" si="30"/>
        <v>10394.385032519402</v>
      </c>
      <c r="L100" s="35">
        <f t="shared" si="31"/>
        <v>121838.23535771342</v>
      </c>
      <c r="M100" s="21">
        <f t="shared" si="32"/>
        <v>1949411.7657234147</v>
      </c>
      <c r="N100" s="22">
        <f t="shared" si="37"/>
        <v>91419.852982513723</v>
      </c>
      <c r="O100" s="21">
        <f t="shared" si="33"/>
        <v>36551.470607314026</v>
      </c>
      <c r="P100" s="57">
        <v>205</v>
      </c>
      <c r="Q100" s="21">
        <f t="shared" si="34"/>
        <v>18275.735303657013</v>
      </c>
      <c r="R100" s="57">
        <v>12000</v>
      </c>
      <c r="S100" s="57">
        <v>20</v>
      </c>
      <c r="T100" s="58">
        <f t="shared" si="35"/>
        <v>24367.647071542684</v>
      </c>
    </row>
    <row r="101" spans="1:20" x14ac:dyDescent="0.2">
      <c r="A101" s="5"/>
      <c r="B101" s="17" t="s">
        <v>217</v>
      </c>
      <c r="C101" s="17" t="s">
        <v>126</v>
      </c>
      <c r="D101" s="18">
        <v>16.920000000000002</v>
      </c>
      <c r="E101" s="17">
        <f t="shared" ref="E101:E112" si="43">E100</f>
        <v>135375.81706412602</v>
      </c>
      <c r="F101" s="17">
        <f t="shared" si="36"/>
        <v>138083.33340540854</v>
      </c>
      <c r="G101" s="17">
        <f t="shared" si="41"/>
        <v>2290558.8247250123</v>
      </c>
      <c r="H101" s="17">
        <v>15000</v>
      </c>
      <c r="I101" s="17">
        <f t="shared" si="42"/>
        <v>458111.76494500251</v>
      </c>
      <c r="J101" s="19">
        <f t="shared" si="40"/>
        <v>18462.99020604177</v>
      </c>
      <c r="K101" s="20">
        <f t="shared" si="30"/>
        <v>9729.8128396591474</v>
      </c>
      <c r="L101" s="35">
        <f t="shared" si="31"/>
        <v>114527.94123625063</v>
      </c>
      <c r="M101" s="21">
        <f t="shared" si="32"/>
        <v>1832447.05978001</v>
      </c>
      <c r="N101" s="22">
        <f t="shared" si="37"/>
        <v>86669.161803562893</v>
      </c>
      <c r="O101" s="21">
        <f t="shared" si="33"/>
        <v>34358.382370875181</v>
      </c>
      <c r="P101" s="57">
        <v>206</v>
      </c>
      <c r="Q101" s="21">
        <f t="shared" si="34"/>
        <v>17179.19118543759</v>
      </c>
      <c r="R101" s="57">
        <v>12000</v>
      </c>
      <c r="S101" s="57">
        <v>20</v>
      </c>
      <c r="T101" s="58">
        <f t="shared" si="35"/>
        <v>22905.588247250122</v>
      </c>
    </row>
    <row r="102" spans="1:20" x14ac:dyDescent="0.2">
      <c r="A102" s="5"/>
      <c r="B102" s="17" t="s">
        <v>216</v>
      </c>
      <c r="C102" s="17" t="s">
        <v>126</v>
      </c>
      <c r="D102" s="28">
        <v>15.93</v>
      </c>
      <c r="E102" s="17">
        <f t="shared" si="43"/>
        <v>135375.81706412602</v>
      </c>
      <c r="F102" s="17">
        <f t="shared" si="36"/>
        <v>138083.33340540854</v>
      </c>
      <c r="G102" s="17">
        <f t="shared" si="41"/>
        <v>2156536.7658315273</v>
      </c>
      <c r="H102" s="17">
        <v>15000</v>
      </c>
      <c r="I102" s="17">
        <f t="shared" si="42"/>
        <v>431307.35316630546</v>
      </c>
      <c r="J102" s="19">
        <f t="shared" si="40"/>
        <v>17346.139715262729</v>
      </c>
      <c r="K102" s="20">
        <f t="shared" si="30"/>
        <v>9120.6216628705788</v>
      </c>
      <c r="L102" s="35">
        <f t="shared" si="31"/>
        <v>107826.83829157637</v>
      </c>
      <c r="M102" s="21">
        <f t="shared" si="32"/>
        <v>1725229.4126652218</v>
      </c>
      <c r="N102" s="22">
        <f t="shared" si="37"/>
        <v>82314.444889524631</v>
      </c>
      <c r="O102" s="21">
        <f t="shared" si="33"/>
        <v>32348.051487472909</v>
      </c>
      <c r="P102" s="57">
        <v>207</v>
      </c>
      <c r="Q102" s="21">
        <f t="shared" si="34"/>
        <v>16174.025743736454</v>
      </c>
      <c r="R102" s="57">
        <v>12000</v>
      </c>
      <c r="S102" s="57">
        <v>20</v>
      </c>
      <c r="T102" s="58">
        <f t="shared" si="35"/>
        <v>21565.367658315274</v>
      </c>
    </row>
    <row r="103" spans="1:20" x14ac:dyDescent="0.2">
      <c r="A103" s="5"/>
      <c r="B103" s="17" t="s">
        <v>215</v>
      </c>
      <c r="C103" s="17" t="s">
        <v>126</v>
      </c>
      <c r="D103" s="28">
        <v>15.93</v>
      </c>
      <c r="E103" s="17">
        <f t="shared" si="43"/>
        <v>135375.81706412602</v>
      </c>
      <c r="F103" s="17">
        <f t="shared" si="36"/>
        <v>138083.33340540854</v>
      </c>
      <c r="G103" s="17">
        <f t="shared" si="41"/>
        <v>2156536.7658315273</v>
      </c>
      <c r="H103" s="17">
        <v>15000</v>
      </c>
      <c r="I103" s="17">
        <f t="shared" si="42"/>
        <v>431307.35316630546</v>
      </c>
      <c r="J103" s="19">
        <f t="shared" si="40"/>
        <v>17346.139715262729</v>
      </c>
      <c r="K103" s="20">
        <f t="shared" si="30"/>
        <v>9120.6216628705788</v>
      </c>
      <c r="L103" s="35">
        <f t="shared" si="31"/>
        <v>107826.83829157637</v>
      </c>
      <c r="M103" s="21">
        <f t="shared" si="32"/>
        <v>1725229.4126652218</v>
      </c>
      <c r="N103" s="22">
        <f t="shared" si="37"/>
        <v>82315.444889524631</v>
      </c>
      <c r="O103" s="21">
        <f t="shared" si="33"/>
        <v>32348.051487472909</v>
      </c>
      <c r="P103" s="57">
        <v>208</v>
      </c>
      <c r="Q103" s="21">
        <f t="shared" si="34"/>
        <v>16174.025743736454</v>
      </c>
      <c r="R103" s="57">
        <v>12000</v>
      </c>
      <c r="S103" s="57">
        <v>20</v>
      </c>
      <c r="T103" s="58">
        <f t="shared" si="35"/>
        <v>21565.367658315274</v>
      </c>
    </row>
    <row r="104" spans="1:20" x14ac:dyDescent="0.2">
      <c r="A104" s="5"/>
      <c r="B104" s="17" t="s">
        <v>214</v>
      </c>
      <c r="C104" s="17" t="s">
        <v>126</v>
      </c>
      <c r="D104" s="18">
        <v>21.74</v>
      </c>
      <c r="E104" s="17">
        <f t="shared" si="43"/>
        <v>135375.81706412602</v>
      </c>
      <c r="F104" s="17">
        <f t="shared" si="36"/>
        <v>138083.33340540854</v>
      </c>
      <c r="G104" s="17">
        <f t="shared" si="41"/>
        <v>2943070.2629740997</v>
      </c>
      <c r="H104" s="17">
        <v>15000</v>
      </c>
      <c r="I104" s="17">
        <f t="shared" si="42"/>
        <v>588614.05259481992</v>
      </c>
      <c r="J104" s="19">
        <f t="shared" si="40"/>
        <v>23900.585524784165</v>
      </c>
      <c r="K104" s="20">
        <f t="shared" si="30"/>
        <v>12695.773922609544</v>
      </c>
      <c r="L104" s="35">
        <f t="shared" si="31"/>
        <v>147153.51314870498</v>
      </c>
      <c r="M104" s="21">
        <f t="shared" si="32"/>
        <v>2354456.2103792797</v>
      </c>
      <c r="N104" s="22">
        <f t="shared" si="37"/>
        <v>107878.78354665823</v>
      </c>
      <c r="O104" s="21">
        <f t="shared" si="33"/>
        <v>44146.053944611493</v>
      </c>
      <c r="P104" s="57">
        <v>209</v>
      </c>
      <c r="Q104" s="21">
        <f t="shared" si="34"/>
        <v>22073.026972305746</v>
      </c>
      <c r="R104" s="57">
        <v>12000</v>
      </c>
      <c r="S104" s="57">
        <v>20</v>
      </c>
      <c r="T104" s="58">
        <f t="shared" si="35"/>
        <v>29430.702629740998</v>
      </c>
    </row>
    <row r="105" spans="1:20" x14ac:dyDescent="0.2">
      <c r="A105" s="5"/>
      <c r="B105" s="17" t="s">
        <v>213</v>
      </c>
      <c r="C105" s="17" t="s">
        <v>126</v>
      </c>
      <c r="D105" s="28">
        <v>15.67</v>
      </c>
      <c r="E105" s="17">
        <f t="shared" si="43"/>
        <v>135375.81706412602</v>
      </c>
      <c r="F105" s="17">
        <f t="shared" si="36"/>
        <v>138083.33340540854</v>
      </c>
      <c r="G105" s="17">
        <f t="shared" si="41"/>
        <v>2121339.0533948545</v>
      </c>
      <c r="H105" s="17">
        <v>15000</v>
      </c>
      <c r="I105" s="17">
        <f t="shared" si="42"/>
        <v>424267.81067897094</v>
      </c>
      <c r="J105" s="19">
        <f t="shared" si="40"/>
        <v>17052.825444957121</v>
      </c>
      <c r="K105" s="20">
        <f t="shared" si="30"/>
        <v>8960.632060885704</v>
      </c>
      <c r="L105" s="35">
        <f t="shared" si="31"/>
        <v>106066.95266974274</v>
      </c>
      <c r="M105" s="21">
        <f t="shared" si="32"/>
        <v>1697071.2427158838</v>
      </c>
      <c r="N105" s="22">
        <f t="shared" si="37"/>
        <v>81173.519235332773</v>
      </c>
      <c r="O105" s="21">
        <f t="shared" si="33"/>
        <v>31820.085800922818</v>
      </c>
      <c r="P105" s="57">
        <v>210</v>
      </c>
      <c r="Q105" s="21">
        <f t="shared" si="34"/>
        <v>15910.042900461409</v>
      </c>
      <c r="R105" s="57">
        <v>12000</v>
      </c>
      <c r="S105" s="57">
        <v>20</v>
      </c>
      <c r="T105" s="58">
        <f t="shared" si="35"/>
        <v>21213.390533948546</v>
      </c>
    </row>
    <row r="106" spans="1:20" x14ac:dyDescent="0.2">
      <c r="A106" s="5"/>
      <c r="B106" s="17" t="s">
        <v>212</v>
      </c>
      <c r="C106" s="17" t="s">
        <v>126</v>
      </c>
      <c r="D106" s="28">
        <v>16.66</v>
      </c>
      <c r="E106" s="17">
        <f t="shared" si="43"/>
        <v>135375.81706412602</v>
      </c>
      <c r="F106" s="17">
        <f t="shared" si="36"/>
        <v>138083.33340540854</v>
      </c>
      <c r="G106" s="17">
        <f>+E106*D106</f>
        <v>2255361.1122883395</v>
      </c>
      <c r="H106" s="17">
        <v>15000</v>
      </c>
      <c r="I106" s="17">
        <f t="shared" si="42"/>
        <v>451072.22245766793</v>
      </c>
      <c r="J106" s="19">
        <f t="shared" si="40"/>
        <v>18169.675935736163</v>
      </c>
      <c r="K106" s="20">
        <f t="shared" ref="K106:K112" si="44">(G106*0.1-H106)/22</f>
        <v>9569.8232376742708</v>
      </c>
      <c r="L106" s="35">
        <f t="shared" ref="L106:L112" si="45">(G106*0.1)/2</f>
        <v>112768.05561441698</v>
      </c>
      <c r="M106" s="21">
        <f t="shared" ref="M106:M112" si="46">G106*0.8</f>
        <v>1804288.8898306717</v>
      </c>
      <c r="N106" s="22">
        <f t="shared" si="37"/>
        <v>85530.236149371034</v>
      </c>
      <c r="O106" s="21">
        <f t="shared" ref="O106:O112" si="47">$O$9*G106</f>
        <v>33830.416684325093</v>
      </c>
      <c r="P106" s="57">
        <v>211</v>
      </c>
      <c r="Q106" s="21">
        <f t="shared" ref="Q106:Q112" si="48">$Q$9*G106</f>
        <v>16915.208342162547</v>
      </c>
      <c r="R106" s="57">
        <v>12000</v>
      </c>
      <c r="S106" s="57">
        <v>20</v>
      </c>
      <c r="T106" s="58">
        <f t="shared" ref="T106:T112" si="49">$T$9*G106</f>
        <v>22553.611122883394</v>
      </c>
    </row>
    <row r="107" spans="1:20" x14ac:dyDescent="0.2">
      <c r="A107" s="5"/>
      <c r="B107" s="17" t="s">
        <v>211</v>
      </c>
      <c r="C107" s="17" t="s">
        <v>126</v>
      </c>
      <c r="D107" s="28">
        <v>16.66</v>
      </c>
      <c r="E107" s="17">
        <f t="shared" si="43"/>
        <v>135375.81706412602</v>
      </c>
      <c r="F107" s="17">
        <f t="shared" si="36"/>
        <v>138083.33340540854</v>
      </c>
      <c r="G107" s="17">
        <f t="shared" si="41"/>
        <v>2255361.1122883395</v>
      </c>
      <c r="H107" s="17">
        <v>15000</v>
      </c>
      <c r="I107" s="17">
        <f t="shared" si="42"/>
        <v>451072.22245766793</v>
      </c>
      <c r="J107" s="19">
        <f t="shared" si="40"/>
        <v>18169.675935736163</v>
      </c>
      <c r="K107" s="20">
        <f t="shared" si="44"/>
        <v>9569.8232376742708</v>
      </c>
      <c r="L107" s="35">
        <f t="shared" si="45"/>
        <v>112768.05561441698</v>
      </c>
      <c r="M107" s="21">
        <f t="shared" si="46"/>
        <v>1804288.8898306717</v>
      </c>
      <c r="N107" s="22">
        <f t="shared" si="37"/>
        <v>85531.236149371034</v>
      </c>
      <c r="O107" s="21">
        <f t="shared" si="47"/>
        <v>33830.416684325093</v>
      </c>
      <c r="P107" s="57">
        <v>212</v>
      </c>
      <c r="Q107" s="21">
        <f t="shared" si="48"/>
        <v>16915.208342162547</v>
      </c>
      <c r="R107" s="57">
        <v>12000</v>
      </c>
      <c r="S107" s="57">
        <v>20</v>
      </c>
      <c r="T107" s="58">
        <f t="shared" si="49"/>
        <v>22553.611122883394</v>
      </c>
    </row>
    <row r="108" spans="1:20" x14ac:dyDescent="0.2">
      <c r="A108" s="5"/>
      <c r="B108" s="17" t="s">
        <v>210</v>
      </c>
      <c r="C108" s="17" t="s">
        <v>126</v>
      </c>
      <c r="D108" s="28">
        <v>15.5</v>
      </c>
      <c r="E108" s="17">
        <f t="shared" si="43"/>
        <v>135375.81706412602</v>
      </c>
      <c r="F108" s="17">
        <f t="shared" si="36"/>
        <v>138083.33340540854</v>
      </c>
      <c r="G108" s="17">
        <f t="shared" si="41"/>
        <v>2098325.1644939533</v>
      </c>
      <c r="H108" s="17">
        <v>15000</v>
      </c>
      <c r="I108" s="17">
        <f t="shared" si="42"/>
        <v>419665.03289879067</v>
      </c>
      <c r="J108" s="19">
        <f t="shared" si="40"/>
        <v>16861.04303744961</v>
      </c>
      <c r="K108" s="20">
        <f t="shared" si="44"/>
        <v>8856.023474972515</v>
      </c>
      <c r="L108" s="35">
        <f t="shared" si="45"/>
        <v>104916.25822469767</v>
      </c>
      <c r="M108" s="21">
        <f t="shared" si="46"/>
        <v>1678660.1315951627</v>
      </c>
      <c r="N108" s="22">
        <f t="shared" si="37"/>
        <v>80428.567846053484</v>
      </c>
      <c r="O108" s="21">
        <f t="shared" si="47"/>
        <v>31474.8774674093</v>
      </c>
      <c r="P108" s="57">
        <v>213</v>
      </c>
      <c r="Q108" s="21">
        <f t="shared" si="48"/>
        <v>15737.43873370465</v>
      </c>
      <c r="R108" s="57">
        <v>12000</v>
      </c>
      <c r="S108" s="57">
        <v>20</v>
      </c>
      <c r="T108" s="58">
        <f t="shared" si="49"/>
        <v>20983.251644939533</v>
      </c>
    </row>
    <row r="109" spans="1:20" x14ac:dyDescent="0.2">
      <c r="A109" s="5"/>
      <c r="B109" s="17" t="s">
        <v>209</v>
      </c>
      <c r="C109" s="17" t="s">
        <v>126</v>
      </c>
      <c r="D109" s="28">
        <v>17.760000000000002</v>
      </c>
      <c r="E109" s="17">
        <f t="shared" si="43"/>
        <v>135375.81706412602</v>
      </c>
      <c r="F109" s="17">
        <f t="shared" si="36"/>
        <v>138083.33340540854</v>
      </c>
      <c r="G109" s="17">
        <f t="shared" si="41"/>
        <v>2404274.5110588782</v>
      </c>
      <c r="H109" s="17">
        <v>15000</v>
      </c>
      <c r="I109" s="17">
        <f t="shared" si="42"/>
        <v>480854.90221177565</v>
      </c>
      <c r="J109" s="19">
        <f t="shared" si="40"/>
        <v>19410.620925490653</v>
      </c>
      <c r="K109" s="20">
        <f t="shared" si="44"/>
        <v>10246.702322994901</v>
      </c>
      <c r="L109" s="35">
        <f t="shared" si="45"/>
        <v>120213.72555294391</v>
      </c>
      <c r="M109" s="21">
        <f t="shared" si="46"/>
        <v>1923419.6088471026</v>
      </c>
      <c r="N109" s="22">
        <f t="shared" si="37"/>
        <v>90372.921609413548</v>
      </c>
      <c r="O109" s="21">
        <f t="shared" si="47"/>
        <v>36064.117665883168</v>
      </c>
      <c r="P109" s="57">
        <v>214</v>
      </c>
      <c r="Q109" s="21">
        <f t="shared" si="48"/>
        <v>18032.058832941584</v>
      </c>
      <c r="R109" s="57">
        <v>12000</v>
      </c>
      <c r="S109" s="57">
        <v>20</v>
      </c>
      <c r="T109" s="58">
        <f t="shared" si="49"/>
        <v>24042.745110588781</v>
      </c>
    </row>
    <row r="110" spans="1:20" x14ac:dyDescent="0.2">
      <c r="A110" s="5"/>
      <c r="B110" s="17" t="s">
        <v>208</v>
      </c>
      <c r="C110" s="17" t="s">
        <v>126</v>
      </c>
      <c r="D110" s="28">
        <v>13.65</v>
      </c>
      <c r="E110" s="17">
        <f t="shared" si="43"/>
        <v>135375.81706412602</v>
      </c>
      <c r="F110" s="17">
        <f t="shared" si="36"/>
        <v>138083.33340540854</v>
      </c>
      <c r="G110" s="17">
        <f t="shared" si="41"/>
        <v>1847879.9029253202</v>
      </c>
      <c r="H110" s="17">
        <v>15000</v>
      </c>
      <c r="I110" s="17">
        <f t="shared" si="42"/>
        <v>369575.98058506404</v>
      </c>
      <c r="J110" s="19">
        <f t="shared" si="40"/>
        <v>14773.999191044335</v>
      </c>
      <c r="K110" s="20">
        <f t="shared" si="44"/>
        <v>7717.6359223878189</v>
      </c>
      <c r="L110" s="35">
        <f t="shared" si="45"/>
        <v>92393.99514626601</v>
      </c>
      <c r="M110" s="21">
        <f t="shared" si="46"/>
        <v>1478303.9223402562</v>
      </c>
      <c r="N110" s="22">
        <f t="shared" si="37"/>
        <v>72291.096845072912</v>
      </c>
      <c r="O110" s="21">
        <f t="shared" si="47"/>
        <v>27718.198543879804</v>
      </c>
      <c r="P110" s="57">
        <v>215</v>
      </c>
      <c r="Q110" s="21">
        <f t="shared" si="48"/>
        <v>13859.099271939902</v>
      </c>
      <c r="R110" s="57">
        <v>12000</v>
      </c>
      <c r="S110" s="57">
        <v>20</v>
      </c>
      <c r="T110" s="58">
        <f t="shared" si="49"/>
        <v>18478.799029253201</v>
      </c>
    </row>
    <row r="111" spans="1:20" x14ac:dyDescent="0.2">
      <c r="A111" s="5"/>
      <c r="B111" s="17" t="s">
        <v>207</v>
      </c>
      <c r="C111" s="17" t="s">
        <v>126</v>
      </c>
      <c r="D111" s="28">
        <v>13.65</v>
      </c>
      <c r="E111" s="17">
        <f t="shared" si="43"/>
        <v>135375.81706412602</v>
      </c>
      <c r="F111" s="17">
        <f t="shared" si="36"/>
        <v>138083.33340540854</v>
      </c>
      <c r="G111" s="17">
        <f t="shared" si="41"/>
        <v>1847879.9029253202</v>
      </c>
      <c r="H111" s="17">
        <v>15000</v>
      </c>
      <c r="I111" s="17">
        <f t="shared" si="42"/>
        <v>369575.98058506404</v>
      </c>
      <c r="J111" s="19">
        <f t="shared" si="40"/>
        <v>14773.999191044335</v>
      </c>
      <c r="K111" s="20">
        <f t="shared" si="44"/>
        <v>7717.6359223878189</v>
      </c>
      <c r="L111" s="35">
        <f t="shared" si="45"/>
        <v>92393.99514626601</v>
      </c>
      <c r="M111" s="21">
        <f t="shared" si="46"/>
        <v>1478303.9223402562</v>
      </c>
      <c r="N111" s="22">
        <f t="shared" si="37"/>
        <v>72292.096845072912</v>
      </c>
      <c r="O111" s="21">
        <f t="shared" si="47"/>
        <v>27718.198543879804</v>
      </c>
      <c r="P111" s="57">
        <v>216</v>
      </c>
      <c r="Q111" s="21">
        <f t="shared" si="48"/>
        <v>13859.099271939902</v>
      </c>
      <c r="R111" s="57">
        <v>12000</v>
      </c>
      <c r="S111" s="57">
        <v>20</v>
      </c>
      <c r="T111" s="58">
        <f t="shared" si="49"/>
        <v>18478.799029253201</v>
      </c>
    </row>
    <row r="112" spans="1:20" x14ac:dyDescent="0.2">
      <c r="A112" s="5"/>
      <c r="B112" s="17" t="s">
        <v>206</v>
      </c>
      <c r="C112" s="17" t="s">
        <v>126</v>
      </c>
      <c r="D112" s="18">
        <v>19.18</v>
      </c>
      <c r="E112" s="17">
        <f t="shared" si="43"/>
        <v>135375.81706412602</v>
      </c>
      <c r="F112" s="17">
        <f t="shared" si="36"/>
        <v>138083.33340540854</v>
      </c>
      <c r="G112" s="17">
        <f t="shared" si="41"/>
        <v>2596508.1712899371</v>
      </c>
      <c r="H112" s="17">
        <v>15000</v>
      </c>
      <c r="I112" s="17">
        <f t="shared" si="42"/>
        <v>519301.63425798743</v>
      </c>
      <c r="J112" s="19">
        <f t="shared" si="40"/>
        <v>21012.56809408281</v>
      </c>
      <c r="K112" s="20">
        <f t="shared" si="44"/>
        <v>11120.491687681533</v>
      </c>
      <c r="L112" s="35">
        <f t="shared" si="45"/>
        <v>129825.40856449686</v>
      </c>
      <c r="M112" s="21">
        <f t="shared" si="46"/>
        <v>2077206.5370319497</v>
      </c>
      <c r="N112" s="22">
        <f t="shared" si="37"/>
        <v>96623.515566922957</v>
      </c>
      <c r="O112" s="21">
        <f t="shared" si="47"/>
        <v>38947.622569349056</v>
      </c>
      <c r="P112" s="57">
        <v>217</v>
      </c>
      <c r="Q112" s="21">
        <f t="shared" si="48"/>
        <v>19473.811284674528</v>
      </c>
      <c r="R112" s="57">
        <v>12000</v>
      </c>
      <c r="S112" s="57">
        <v>20</v>
      </c>
      <c r="T112" s="58">
        <f t="shared" si="49"/>
        <v>25965.081712899373</v>
      </c>
    </row>
  </sheetData>
  <mergeCells count="17">
    <mergeCell ref="I6:K6"/>
    <mergeCell ref="I7:I8"/>
    <mergeCell ref="M7:M8"/>
    <mergeCell ref="B6:B8"/>
    <mergeCell ref="K7:L7"/>
    <mergeCell ref="C6:C8"/>
    <mergeCell ref="D6:D8"/>
    <mergeCell ref="E6:E8"/>
    <mergeCell ref="G6:G8"/>
    <mergeCell ref="H6:H8"/>
    <mergeCell ref="S7:S8"/>
    <mergeCell ref="T7:T8"/>
    <mergeCell ref="N6:N8"/>
    <mergeCell ref="O7:O8"/>
    <mergeCell ref="P7:P8"/>
    <mergeCell ref="Q7:Q8"/>
    <mergeCell ref="R7:R8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14"/>
  <sheetViews>
    <sheetView tabSelected="1" workbookViewId="0">
      <pane ySplit="11" topLeftCell="A12" activePane="bottomLeft" state="frozen"/>
      <selection pane="bottomLeft" activeCell="B4" sqref="B4"/>
    </sheetView>
  </sheetViews>
  <sheetFormatPr defaultRowHeight="12.75" x14ac:dyDescent="0.2"/>
  <cols>
    <col min="1" max="1" width="2.42578125" style="1" customWidth="1"/>
    <col min="2" max="2" width="16.7109375" style="1" customWidth="1"/>
    <col min="3" max="3" width="18.140625" style="1" customWidth="1"/>
    <col min="4" max="4" width="11.42578125" style="1" customWidth="1"/>
    <col min="5" max="5" width="10.7109375" style="1" hidden="1" customWidth="1"/>
    <col min="6" max="6" width="16.140625" style="1" bestFit="1" customWidth="1"/>
    <col min="7" max="7" width="13.140625" style="1" customWidth="1"/>
    <col min="8" max="8" width="10.5703125" style="1" customWidth="1"/>
    <col min="9" max="9" width="13.5703125" style="24" customWidth="1"/>
    <col min="10" max="10" width="13.42578125" style="29" customWidth="1"/>
    <col min="11" max="11" width="15" style="29" customWidth="1"/>
    <col min="12" max="12" width="14.140625" style="1" customWidth="1"/>
    <col min="13" max="13" width="13.42578125" style="4" customWidth="1"/>
    <col min="14" max="14" width="13.85546875" style="1" hidden="1" customWidth="1"/>
    <col min="15" max="15" width="8.7109375" style="1" hidden="1" customWidth="1"/>
    <col min="16" max="16" width="12.140625" style="1" hidden="1" customWidth="1"/>
    <col min="17" max="19" width="9.42578125" style="1" hidden="1" customWidth="1"/>
    <col min="20" max="20" width="4.28515625" style="1" customWidth="1"/>
    <col min="21" max="22" width="9.140625" style="1" customWidth="1"/>
    <col min="23" max="23" width="11" style="1" bestFit="1" customWidth="1"/>
    <col min="24" max="16384" width="9.140625" style="1"/>
  </cols>
  <sheetData>
    <row r="1" spans="1:23" s="36" customFormat="1" ht="15.75" x14ac:dyDescent="0.25">
      <c r="B1" s="36" t="s">
        <v>320</v>
      </c>
      <c r="I1" s="49"/>
      <c r="J1" s="50"/>
      <c r="K1" s="50"/>
      <c r="M1" s="51"/>
    </row>
    <row r="2" spans="1:23" s="36" customFormat="1" ht="15.75" x14ac:dyDescent="0.25">
      <c r="B2" s="37" t="s">
        <v>323</v>
      </c>
      <c r="C2" s="37"/>
      <c r="D2" s="37"/>
      <c r="E2" s="37"/>
      <c r="F2" s="37"/>
      <c r="G2" s="37"/>
      <c r="H2" s="37"/>
      <c r="I2" s="52"/>
      <c r="J2" s="50"/>
      <c r="K2" s="50"/>
      <c r="M2" s="51"/>
    </row>
    <row r="3" spans="1:23" s="36" customFormat="1" ht="15.75" x14ac:dyDescent="0.25">
      <c r="A3" s="53"/>
      <c r="B3" s="38" t="s">
        <v>321</v>
      </c>
      <c r="C3" s="38"/>
      <c r="D3" s="38"/>
      <c r="E3" s="38"/>
      <c r="F3" s="38"/>
      <c r="G3" s="38"/>
      <c r="H3" s="38"/>
      <c r="I3" s="52"/>
      <c r="J3" s="50"/>
      <c r="K3" s="50"/>
      <c r="M3" s="51"/>
    </row>
    <row r="4" spans="1:23" s="36" customFormat="1" ht="15.75" x14ac:dyDescent="0.25">
      <c r="B4" s="36" t="s">
        <v>331</v>
      </c>
      <c r="I4" s="49"/>
      <c r="J4" s="50"/>
      <c r="K4" s="50"/>
      <c r="M4" s="51"/>
    </row>
    <row r="5" spans="1:23" x14ac:dyDescent="0.2">
      <c r="A5" s="5"/>
      <c r="C5" s="7"/>
      <c r="D5" s="7"/>
      <c r="E5" s="7"/>
      <c r="F5" s="7"/>
      <c r="G5" s="7"/>
      <c r="H5" s="6"/>
      <c r="I5" s="3"/>
    </row>
    <row r="6" spans="1:23" s="9" customFormat="1" x14ac:dyDescent="0.25">
      <c r="A6" s="8"/>
      <c r="B6" s="64" t="s">
        <v>310</v>
      </c>
      <c r="C6" s="63" t="s">
        <v>309</v>
      </c>
      <c r="D6" s="64" t="s">
        <v>308</v>
      </c>
      <c r="E6" s="64" t="s">
        <v>307</v>
      </c>
      <c r="F6" s="64" t="s">
        <v>306</v>
      </c>
      <c r="G6" s="64" t="s">
        <v>305</v>
      </c>
      <c r="H6" s="74" t="s">
        <v>304</v>
      </c>
      <c r="I6" s="74"/>
      <c r="J6" s="74"/>
      <c r="K6" s="43"/>
      <c r="L6" s="34" t="s">
        <v>311</v>
      </c>
      <c r="M6" s="75" t="s">
        <v>330</v>
      </c>
    </row>
    <row r="7" spans="1:23" s="9" customFormat="1" ht="15" customHeight="1" x14ac:dyDescent="0.25">
      <c r="A7" s="8"/>
      <c r="B7" s="64"/>
      <c r="C7" s="63"/>
      <c r="D7" s="64"/>
      <c r="E7" s="64"/>
      <c r="F7" s="64"/>
      <c r="G7" s="64"/>
      <c r="H7" s="76" t="s">
        <v>313</v>
      </c>
      <c r="I7" s="10" t="s">
        <v>303</v>
      </c>
      <c r="J7" s="77" t="s">
        <v>302</v>
      </c>
      <c r="K7" s="77"/>
      <c r="L7" s="75" t="s">
        <v>312</v>
      </c>
      <c r="M7" s="75"/>
      <c r="N7" s="66" t="s">
        <v>325</v>
      </c>
      <c r="O7" s="66" t="s">
        <v>328</v>
      </c>
      <c r="P7" s="66" t="s">
        <v>326</v>
      </c>
      <c r="Q7" s="66" t="s">
        <v>327</v>
      </c>
      <c r="R7" s="66" t="s">
        <v>325</v>
      </c>
      <c r="S7" s="66" t="s">
        <v>329</v>
      </c>
    </row>
    <row r="8" spans="1:23" s="9" customFormat="1" ht="52.5" customHeight="1" x14ac:dyDescent="0.25">
      <c r="A8" s="8"/>
      <c r="B8" s="64"/>
      <c r="C8" s="63"/>
      <c r="D8" s="64"/>
      <c r="E8" s="64"/>
      <c r="F8" s="64"/>
      <c r="G8" s="64"/>
      <c r="H8" s="76"/>
      <c r="I8" s="10" t="s">
        <v>318</v>
      </c>
      <c r="J8" s="43" t="s">
        <v>319</v>
      </c>
      <c r="K8" s="43" t="s">
        <v>324</v>
      </c>
      <c r="L8" s="75"/>
      <c r="M8" s="75"/>
      <c r="N8" s="67"/>
      <c r="O8" s="67"/>
      <c r="P8" s="67"/>
      <c r="Q8" s="67"/>
      <c r="R8" s="67"/>
      <c r="S8" s="67"/>
    </row>
    <row r="9" spans="1:23" s="16" customFormat="1" x14ac:dyDescent="0.25">
      <c r="B9" s="11"/>
      <c r="C9" s="12"/>
      <c r="D9" s="11"/>
      <c r="E9" s="11"/>
      <c r="F9" s="11"/>
      <c r="G9" s="11"/>
      <c r="H9" s="13"/>
      <c r="I9" s="14"/>
      <c r="J9" s="44"/>
      <c r="K9" s="44"/>
      <c r="L9" s="15"/>
      <c r="M9" s="15"/>
      <c r="N9" s="47">
        <v>1.4999999999999999E-2</v>
      </c>
      <c r="O9" s="28">
        <v>115</v>
      </c>
      <c r="P9" s="47">
        <v>7.4999999999999997E-3</v>
      </c>
      <c r="Q9" s="28">
        <v>12000</v>
      </c>
      <c r="R9" s="28">
        <v>20</v>
      </c>
      <c r="S9" s="46">
        <v>0.01</v>
      </c>
    </row>
    <row r="10" spans="1:23" x14ac:dyDescent="0.2">
      <c r="A10" s="5"/>
      <c r="B10" s="68" t="s">
        <v>205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23" x14ac:dyDescent="0.2">
      <c r="A11" s="5"/>
      <c r="B11" s="7"/>
      <c r="C11" s="7"/>
      <c r="D11" s="7"/>
      <c r="E11" s="7"/>
      <c r="F11" s="7"/>
      <c r="G11" s="6"/>
      <c r="H11" s="6"/>
      <c r="I11" s="3"/>
      <c r="L11" s="30"/>
      <c r="M11" s="31"/>
    </row>
    <row r="12" spans="1:23" x14ac:dyDescent="0.2">
      <c r="A12" s="5"/>
      <c r="B12" s="17" t="s">
        <v>204</v>
      </c>
      <c r="C12" s="17" t="s">
        <v>194</v>
      </c>
      <c r="D12" s="18">
        <v>16.5</v>
      </c>
      <c r="E12" s="17">
        <v>123200</v>
      </c>
      <c r="F12" s="17">
        <f t="shared" ref="F12:F21" si="0">+E12*D12</f>
        <v>2032800</v>
      </c>
      <c r="G12" s="17">
        <v>15000</v>
      </c>
      <c r="H12" s="17">
        <f t="shared" ref="H12:H33" si="1">F12*0.2</f>
        <v>406560</v>
      </c>
      <c r="I12" s="19">
        <f>(H12-G12)/36</f>
        <v>10876.666666666666</v>
      </c>
      <c r="J12" s="20">
        <f t="shared" ref="J12:J43" si="2">(F12*0.1-G12)/33</f>
        <v>5705.454545454545</v>
      </c>
      <c r="K12" s="20">
        <f t="shared" ref="K12:K43" si="3">F12*0.1/3</f>
        <v>67760</v>
      </c>
      <c r="L12" s="21">
        <f t="shared" ref="L12:L43" si="4">F12*0.8</f>
        <v>1626240</v>
      </c>
      <c r="M12" s="22">
        <f>SUM(N12:T12)</f>
        <v>78201</v>
      </c>
      <c r="N12" s="30">
        <f t="shared" ref="N12:N75" si="5">F12*$N$9</f>
        <v>30492</v>
      </c>
      <c r="O12" s="1">
        <v>115</v>
      </c>
      <c r="P12" s="30">
        <f t="shared" ref="P12:P75" si="6">F12*$P$9</f>
        <v>15246</v>
      </c>
      <c r="Q12" s="1">
        <f>Q9</f>
        <v>12000</v>
      </c>
      <c r="R12" s="1">
        <v>20</v>
      </c>
      <c r="S12" s="48">
        <f t="shared" ref="S12:S75" si="7">$S$9*F12</f>
        <v>20328</v>
      </c>
      <c r="W12" s="30"/>
    </row>
    <row r="13" spans="1:23" x14ac:dyDescent="0.2">
      <c r="A13" s="5"/>
      <c r="B13" s="17" t="s">
        <v>203</v>
      </c>
      <c r="C13" s="17" t="s">
        <v>194</v>
      </c>
      <c r="D13" s="18">
        <v>16.5</v>
      </c>
      <c r="E13" s="17">
        <v>123200</v>
      </c>
      <c r="F13" s="17">
        <f t="shared" si="0"/>
        <v>2032800</v>
      </c>
      <c r="G13" s="17">
        <v>15000</v>
      </c>
      <c r="H13" s="17">
        <f t="shared" si="1"/>
        <v>406560</v>
      </c>
      <c r="I13" s="19">
        <f t="shared" ref="I13:I76" si="8">(H13-G13)/36</f>
        <v>10876.666666666666</v>
      </c>
      <c r="J13" s="20">
        <f t="shared" si="2"/>
        <v>5705.454545454545</v>
      </c>
      <c r="K13" s="20">
        <f t="shared" si="3"/>
        <v>67760</v>
      </c>
      <c r="L13" s="21">
        <f t="shared" si="4"/>
        <v>1626240</v>
      </c>
      <c r="M13" s="22">
        <f t="shared" ref="M13:M18" si="9">SUM(N13:T13)</f>
        <v>78201</v>
      </c>
      <c r="N13" s="30">
        <f t="shared" si="5"/>
        <v>30492</v>
      </c>
      <c r="O13" s="1">
        <v>115</v>
      </c>
      <c r="P13" s="30">
        <f t="shared" si="6"/>
        <v>15246</v>
      </c>
      <c r="Q13" s="1">
        <f>Q12</f>
        <v>12000</v>
      </c>
      <c r="R13" s="1">
        <v>20</v>
      </c>
      <c r="S13" s="48">
        <f t="shared" si="7"/>
        <v>20328</v>
      </c>
    </row>
    <row r="14" spans="1:23" x14ac:dyDescent="0.2">
      <c r="A14" s="5"/>
      <c r="B14" s="17" t="s">
        <v>202</v>
      </c>
      <c r="C14" s="17" t="s">
        <v>194</v>
      </c>
      <c r="D14" s="18">
        <v>16.5</v>
      </c>
      <c r="E14" s="17">
        <v>123200</v>
      </c>
      <c r="F14" s="17">
        <f t="shared" si="0"/>
        <v>2032800</v>
      </c>
      <c r="G14" s="17">
        <v>15000</v>
      </c>
      <c r="H14" s="17">
        <f t="shared" si="1"/>
        <v>406560</v>
      </c>
      <c r="I14" s="19">
        <f t="shared" si="8"/>
        <v>10876.666666666666</v>
      </c>
      <c r="J14" s="20">
        <f t="shared" si="2"/>
        <v>5705.454545454545</v>
      </c>
      <c r="K14" s="20">
        <f t="shared" si="3"/>
        <v>67760</v>
      </c>
      <c r="L14" s="21">
        <f t="shared" si="4"/>
        <v>1626240</v>
      </c>
      <c r="M14" s="22">
        <f t="shared" si="9"/>
        <v>78201</v>
      </c>
      <c r="N14" s="30">
        <f t="shared" si="5"/>
        <v>30492</v>
      </c>
      <c r="O14" s="1">
        <v>115</v>
      </c>
      <c r="P14" s="30">
        <f t="shared" si="6"/>
        <v>15246</v>
      </c>
      <c r="Q14" s="1">
        <f>Q13</f>
        <v>12000</v>
      </c>
      <c r="R14" s="1">
        <v>20</v>
      </c>
      <c r="S14" s="48">
        <f t="shared" si="7"/>
        <v>20328</v>
      </c>
    </row>
    <row r="15" spans="1:23" x14ac:dyDescent="0.2">
      <c r="A15" s="5"/>
      <c r="B15" s="17" t="s">
        <v>201</v>
      </c>
      <c r="C15" s="17" t="s">
        <v>194</v>
      </c>
      <c r="D15" s="18">
        <v>16.5</v>
      </c>
      <c r="E15" s="17">
        <v>123200</v>
      </c>
      <c r="F15" s="17">
        <f t="shared" si="0"/>
        <v>2032800</v>
      </c>
      <c r="G15" s="17">
        <v>15000</v>
      </c>
      <c r="H15" s="17">
        <f t="shared" si="1"/>
        <v>406560</v>
      </c>
      <c r="I15" s="19">
        <f t="shared" si="8"/>
        <v>10876.666666666666</v>
      </c>
      <c r="J15" s="20">
        <f t="shared" si="2"/>
        <v>5705.454545454545</v>
      </c>
      <c r="K15" s="20">
        <f t="shared" si="3"/>
        <v>67760</v>
      </c>
      <c r="L15" s="21">
        <f t="shared" si="4"/>
        <v>1626240</v>
      </c>
      <c r="M15" s="22">
        <f t="shared" si="9"/>
        <v>78201</v>
      </c>
      <c r="N15" s="30">
        <f t="shared" si="5"/>
        <v>30492</v>
      </c>
      <c r="O15" s="1">
        <v>115</v>
      </c>
      <c r="P15" s="30">
        <f t="shared" si="6"/>
        <v>15246</v>
      </c>
      <c r="Q15" s="1">
        <f t="shared" ref="Q15:Q68" si="10">Q14</f>
        <v>12000</v>
      </c>
      <c r="R15" s="1">
        <v>20</v>
      </c>
      <c r="S15" s="48">
        <f t="shared" si="7"/>
        <v>20328</v>
      </c>
    </row>
    <row r="16" spans="1:23" x14ac:dyDescent="0.2">
      <c r="A16" s="5"/>
      <c r="B16" s="17" t="s">
        <v>200</v>
      </c>
      <c r="C16" s="17" t="s">
        <v>194</v>
      </c>
      <c r="D16" s="18">
        <v>15.41</v>
      </c>
      <c r="E16" s="17">
        <v>123200</v>
      </c>
      <c r="F16" s="17">
        <f t="shared" si="0"/>
        <v>1898512</v>
      </c>
      <c r="G16" s="17">
        <v>15000</v>
      </c>
      <c r="H16" s="17">
        <f t="shared" si="1"/>
        <v>379702.4</v>
      </c>
      <c r="I16" s="19">
        <f t="shared" si="8"/>
        <v>10130.622222222222</v>
      </c>
      <c r="J16" s="20">
        <f t="shared" si="2"/>
        <v>5298.5212121212126</v>
      </c>
      <c r="K16" s="20">
        <f t="shared" si="3"/>
        <v>63283.733333333337</v>
      </c>
      <c r="L16" s="21">
        <f t="shared" si="4"/>
        <v>1518809.6</v>
      </c>
      <c r="M16" s="22">
        <f t="shared" si="9"/>
        <v>73836.639999999999</v>
      </c>
      <c r="N16" s="30">
        <f t="shared" si="5"/>
        <v>28477.68</v>
      </c>
      <c r="O16" s="1">
        <v>115</v>
      </c>
      <c r="P16" s="30">
        <f t="shared" si="6"/>
        <v>14238.84</v>
      </c>
      <c r="Q16" s="1">
        <f t="shared" si="10"/>
        <v>12000</v>
      </c>
      <c r="R16" s="1">
        <v>20</v>
      </c>
      <c r="S16" s="48">
        <f t="shared" si="7"/>
        <v>18985.12</v>
      </c>
    </row>
    <row r="17" spans="1:19" x14ac:dyDescent="0.2">
      <c r="A17" s="5"/>
      <c r="B17" s="17" t="s">
        <v>199</v>
      </c>
      <c r="C17" s="17" t="s">
        <v>194</v>
      </c>
      <c r="D17" s="18">
        <v>15.41</v>
      </c>
      <c r="E17" s="17">
        <v>123200</v>
      </c>
      <c r="F17" s="17">
        <f t="shared" si="0"/>
        <v>1898512</v>
      </c>
      <c r="G17" s="17">
        <v>15000</v>
      </c>
      <c r="H17" s="17">
        <f t="shared" si="1"/>
        <v>379702.4</v>
      </c>
      <c r="I17" s="19">
        <f t="shared" si="8"/>
        <v>10130.622222222222</v>
      </c>
      <c r="J17" s="20">
        <f t="shared" si="2"/>
        <v>5298.5212121212126</v>
      </c>
      <c r="K17" s="20">
        <f t="shared" si="3"/>
        <v>63283.733333333337</v>
      </c>
      <c r="L17" s="21">
        <f t="shared" si="4"/>
        <v>1518809.6</v>
      </c>
      <c r="M17" s="22">
        <f t="shared" si="9"/>
        <v>73836.639999999999</v>
      </c>
      <c r="N17" s="30">
        <f t="shared" si="5"/>
        <v>28477.68</v>
      </c>
      <c r="O17" s="1">
        <v>115</v>
      </c>
      <c r="P17" s="30">
        <f t="shared" si="6"/>
        <v>14238.84</v>
      </c>
      <c r="Q17" s="1">
        <f t="shared" si="10"/>
        <v>12000</v>
      </c>
      <c r="R17" s="1">
        <v>20</v>
      </c>
      <c r="S17" s="48">
        <f t="shared" si="7"/>
        <v>18985.12</v>
      </c>
    </row>
    <row r="18" spans="1:19" x14ac:dyDescent="0.2">
      <c r="A18" s="5"/>
      <c r="B18" s="17" t="s">
        <v>198</v>
      </c>
      <c r="C18" s="17" t="s">
        <v>194</v>
      </c>
      <c r="D18" s="18">
        <v>15.14</v>
      </c>
      <c r="E18" s="17">
        <v>123200</v>
      </c>
      <c r="F18" s="17">
        <f t="shared" si="0"/>
        <v>1865248</v>
      </c>
      <c r="G18" s="17">
        <v>15000</v>
      </c>
      <c r="H18" s="17">
        <f t="shared" si="1"/>
        <v>373049.60000000003</v>
      </c>
      <c r="I18" s="19">
        <f t="shared" si="8"/>
        <v>9945.822222222223</v>
      </c>
      <c r="J18" s="20">
        <f t="shared" si="2"/>
        <v>5197.7212121212124</v>
      </c>
      <c r="K18" s="20">
        <f t="shared" si="3"/>
        <v>62174.933333333342</v>
      </c>
      <c r="L18" s="21">
        <f t="shared" si="4"/>
        <v>1492198.4000000001</v>
      </c>
      <c r="M18" s="22">
        <f t="shared" si="9"/>
        <v>72755.56</v>
      </c>
      <c r="N18" s="30">
        <f t="shared" si="5"/>
        <v>27978.719999999998</v>
      </c>
      <c r="O18" s="1">
        <v>115</v>
      </c>
      <c r="P18" s="30">
        <f t="shared" si="6"/>
        <v>13989.359999999999</v>
      </c>
      <c r="Q18" s="1">
        <f t="shared" si="10"/>
        <v>12000</v>
      </c>
      <c r="R18" s="1">
        <v>20</v>
      </c>
      <c r="S18" s="48">
        <f t="shared" si="7"/>
        <v>18652.48</v>
      </c>
    </row>
    <row r="19" spans="1:19" x14ac:dyDescent="0.2">
      <c r="A19" s="5"/>
      <c r="B19" s="17" t="s">
        <v>197</v>
      </c>
      <c r="C19" s="17" t="s">
        <v>194</v>
      </c>
      <c r="D19" s="18">
        <v>15.14</v>
      </c>
      <c r="E19" s="17">
        <v>123200</v>
      </c>
      <c r="F19" s="17">
        <f t="shared" si="0"/>
        <v>1865248</v>
      </c>
      <c r="G19" s="17">
        <v>15000</v>
      </c>
      <c r="H19" s="17">
        <f t="shared" si="1"/>
        <v>373049.60000000003</v>
      </c>
      <c r="I19" s="19">
        <f t="shared" si="8"/>
        <v>9945.822222222223</v>
      </c>
      <c r="J19" s="20">
        <f t="shared" si="2"/>
        <v>5197.7212121212124</v>
      </c>
      <c r="K19" s="20">
        <f t="shared" si="3"/>
        <v>62174.933333333342</v>
      </c>
      <c r="L19" s="21">
        <f t="shared" si="4"/>
        <v>1492198.4000000001</v>
      </c>
      <c r="M19" s="22">
        <f t="shared" ref="M19:M76" si="11">SUM(N19:T19)</f>
        <v>72755.56</v>
      </c>
      <c r="N19" s="30">
        <f t="shared" si="5"/>
        <v>27978.719999999998</v>
      </c>
      <c r="O19" s="1">
        <v>115</v>
      </c>
      <c r="P19" s="30">
        <f t="shared" si="6"/>
        <v>13989.359999999999</v>
      </c>
      <c r="Q19" s="1">
        <f t="shared" si="10"/>
        <v>12000</v>
      </c>
      <c r="R19" s="1">
        <v>20</v>
      </c>
      <c r="S19" s="48">
        <f t="shared" si="7"/>
        <v>18652.48</v>
      </c>
    </row>
    <row r="20" spans="1:19" x14ac:dyDescent="0.2">
      <c r="A20" s="5"/>
      <c r="B20" s="17" t="s">
        <v>196</v>
      </c>
      <c r="C20" s="17" t="s">
        <v>194</v>
      </c>
      <c r="D20" s="18">
        <v>15.14</v>
      </c>
      <c r="E20" s="17">
        <v>123200</v>
      </c>
      <c r="F20" s="17">
        <f t="shared" si="0"/>
        <v>1865248</v>
      </c>
      <c r="G20" s="17">
        <v>15000</v>
      </c>
      <c r="H20" s="17">
        <f t="shared" si="1"/>
        <v>373049.60000000003</v>
      </c>
      <c r="I20" s="19">
        <f t="shared" si="8"/>
        <v>9945.822222222223</v>
      </c>
      <c r="J20" s="20">
        <f t="shared" si="2"/>
        <v>5197.7212121212124</v>
      </c>
      <c r="K20" s="20">
        <f t="shared" si="3"/>
        <v>62174.933333333342</v>
      </c>
      <c r="L20" s="21">
        <f t="shared" si="4"/>
        <v>1492198.4000000001</v>
      </c>
      <c r="M20" s="22">
        <f t="shared" si="11"/>
        <v>72755.56</v>
      </c>
      <c r="N20" s="30">
        <f t="shared" si="5"/>
        <v>27978.719999999998</v>
      </c>
      <c r="O20" s="1">
        <v>115</v>
      </c>
      <c r="P20" s="30">
        <f t="shared" si="6"/>
        <v>13989.359999999999</v>
      </c>
      <c r="Q20" s="1">
        <f t="shared" si="10"/>
        <v>12000</v>
      </c>
      <c r="R20" s="1">
        <v>20</v>
      </c>
      <c r="S20" s="48">
        <f t="shared" si="7"/>
        <v>18652.48</v>
      </c>
    </row>
    <row r="21" spans="1:19" x14ac:dyDescent="0.2">
      <c r="A21" s="5"/>
      <c r="B21" s="17" t="s">
        <v>195</v>
      </c>
      <c r="C21" s="17" t="s">
        <v>194</v>
      </c>
      <c r="D21" s="18">
        <v>12.54</v>
      </c>
      <c r="E21" s="17">
        <v>123200</v>
      </c>
      <c r="F21" s="17">
        <f t="shared" si="0"/>
        <v>1544928</v>
      </c>
      <c r="G21" s="17">
        <v>15000</v>
      </c>
      <c r="H21" s="17">
        <f t="shared" si="1"/>
        <v>308985.60000000003</v>
      </c>
      <c r="I21" s="19">
        <f t="shared" si="8"/>
        <v>8166.2666666666673</v>
      </c>
      <c r="J21" s="20">
        <f t="shared" si="2"/>
        <v>4227.0545454545463</v>
      </c>
      <c r="K21" s="20">
        <f t="shared" si="3"/>
        <v>51497.600000000006</v>
      </c>
      <c r="L21" s="21">
        <f t="shared" si="4"/>
        <v>1235942.4000000001</v>
      </c>
      <c r="M21" s="22">
        <f t="shared" si="11"/>
        <v>62345.159999999996</v>
      </c>
      <c r="N21" s="30">
        <f t="shared" si="5"/>
        <v>23173.919999999998</v>
      </c>
      <c r="O21" s="1">
        <v>115</v>
      </c>
      <c r="P21" s="30">
        <f t="shared" si="6"/>
        <v>11586.96</v>
      </c>
      <c r="Q21" s="1">
        <f t="shared" si="10"/>
        <v>12000</v>
      </c>
      <c r="R21" s="1">
        <v>20</v>
      </c>
      <c r="S21" s="48">
        <f t="shared" si="7"/>
        <v>15449.28</v>
      </c>
    </row>
    <row r="22" spans="1:19" x14ac:dyDescent="0.2">
      <c r="A22" s="5"/>
      <c r="B22" s="17" t="s">
        <v>193</v>
      </c>
      <c r="C22" s="17" t="s">
        <v>153</v>
      </c>
      <c r="D22" s="18">
        <v>18</v>
      </c>
      <c r="E22" s="17">
        <f>E21*1.015</f>
        <v>125047.99999999999</v>
      </c>
      <c r="F22" s="17">
        <f t="shared" ref="F22:F33" si="12">+E22*D22</f>
        <v>2250863.9999999995</v>
      </c>
      <c r="G22" s="17">
        <v>15000</v>
      </c>
      <c r="H22" s="17">
        <f t="shared" si="1"/>
        <v>450172.79999999993</v>
      </c>
      <c r="I22" s="19">
        <f t="shared" si="8"/>
        <v>12088.133333333331</v>
      </c>
      <c r="J22" s="20">
        <f t="shared" si="2"/>
        <v>6366.2545454545443</v>
      </c>
      <c r="K22" s="20">
        <f t="shared" si="3"/>
        <v>75028.799999999988</v>
      </c>
      <c r="L22" s="21">
        <f t="shared" si="4"/>
        <v>1800691.1999999997</v>
      </c>
      <c r="M22" s="22">
        <f t="shared" si="11"/>
        <v>85288.079999999987</v>
      </c>
      <c r="N22" s="30">
        <f t="shared" si="5"/>
        <v>33762.959999999992</v>
      </c>
      <c r="O22" s="1">
        <v>115</v>
      </c>
      <c r="P22" s="30">
        <f t="shared" si="6"/>
        <v>16881.479999999996</v>
      </c>
      <c r="Q22" s="1">
        <f t="shared" si="10"/>
        <v>12000</v>
      </c>
      <c r="R22" s="1">
        <v>20</v>
      </c>
      <c r="S22" s="48">
        <f t="shared" si="7"/>
        <v>22508.639999999996</v>
      </c>
    </row>
    <row r="23" spans="1:19" x14ac:dyDescent="0.2">
      <c r="A23" s="5"/>
      <c r="B23" s="17" t="s">
        <v>192</v>
      </c>
      <c r="C23" s="17" t="s">
        <v>153</v>
      </c>
      <c r="D23" s="18">
        <v>18</v>
      </c>
      <c r="E23" s="17">
        <f>E22</f>
        <v>125047.99999999999</v>
      </c>
      <c r="F23" s="17">
        <f t="shared" si="12"/>
        <v>2250863.9999999995</v>
      </c>
      <c r="G23" s="17">
        <v>15000</v>
      </c>
      <c r="H23" s="17">
        <f t="shared" si="1"/>
        <v>450172.79999999993</v>
      </c>
      <c r="I23" s="19">
        <f t="shared" si="8"/>
        <v>12088.133333333331</v>
      </c>
      <c r="J23" s="20">
        <f t="shared" si="2"/>
        <v>6366.2545454545443</v>
      </c>
      <c r="K23" s="20">
        <f t="shared" si="3"/>
        <v>75028.799999999988</v>
      </c>
      <c r="L23" s="21">
        <f t="shared" si="4"/>
        <v>1800691.1999999997</v>
      </c>
      <c r="M23" s="22">
        <f t="shared" si="11"/>
        <v>85288.079999999987</v>
      </c>
      <c r="N23" s="30">
        <f t="shared" si="5"/>
        <v>33762.959999999992</v>
      </c>
      <c r="O23" s="1">
        <v>115</v>
      </c>
      <c r="P23" s="30">
        <f t="shared" si="6"/>
        <v>16881.479999999996</v>
      </c>
      <c r="Q23" s="1">
        <f t="shared" si="10"/>
        <v>12000</v>
      </c>
      <c r="R23" s="1">
        <v>20</v>
      </c>
      <c r="S23" s="48">
        <f t="shared" si="7"/>
        <v>22508.639999999996</v>
      </c>
    </row>
    <row r="24" spans="1:19" x14ac:dyDescent="0.2">
      <c r="A24" s="5"/>
      <c r="B24" s="17" t="s">
        <v>191</v>
      </c>
      <c r="C24" s="17" t="s">
        <v>153</v>
      </c>
      <c r="D24" s="18">
        <v>18</v>
      </c>
      <c r="E24" s="17">
        <f>E23</f>
        <v>125047.99999999999</v>
      </c>
      <c r="F24" s="17">
        <f t="shared" si="12"/>
        <v>2250863.9999999995</v>
      </c>
      <c r="G24" s="17">
        <v>15000</v>
      </c>
      <c r="H24" s="17">
        <f t="shared" si="1"/>
        <v>450172.79999999993</v>
      </c>
      <c r="I24" s="19">
        <f t="shared" si="8"/>
        <v>12088.133333333331</v>
      </c>
      <c r="J24" s="20">
        <f t="shared" si="2"/>
        <v>6366.2545454545443</v>
      </c>
      <c r="K24" s="20">
        <f t="shared" si="3"/>
        <v>75028.799999999988</v>
      </c>
      <c r="L24" s="21">
        <f t="shared" si="4"/>
        <v>1800691.1999999997</v>
      </c>
      <c r="M24" s="22">
        <f t="shared" si="11"/>
        <v>85288.079999999987</v>
      </c>
      <c r="N24" s="30">
        <f t="shared" si="5"/>
        <v>33762.959999999992</v>
      </c>
      <c r="O24" s="1">
        <v>115</v>
      </c>
      <c r="P24" s="30">
        <f t="shared" si="6"/>
        <v>16881.479999999996</v>
      </c>
      <c r="Q24" s="1">
        <f t="shared" si="10"/>
        <v>12000</v>
      </c>
      <c r="R24" s="1">
        <v>20</v>
      </c>
      <c r="S24" s="48">
        <f t="shared" si="7"/>
        <v>22508.639999999996</v>
      </c>
    </row>
    <row r="25" spans="1:19" x14ac:dyDescent="0.2">
      <c r="A25" s="5"/>
      <c r="B25" s="17" t="s">
        <v>190</v>
      </c>
      <c r="C25" s="17" t="s">
        <v>153</v>
      </c>
      <c r="D25" s="18">
        <v>18</v>
      </c>
      <c r="E25" s="17">
        <f t="shared" ref="E25:E33" si="13">E24</f>
        <v>125047.99999999999</v>
      </c>
      <c r="F25" s="17">
        <f t="shared" si="12"/>
        <v>2250863.9999999995</v>
      </c>
      <c r="G25" s="17">
        <v>15000</v>
      </c>
      <c r="H25" s="17">
        <f t="shared" si="1"/>
        <v>450172.79999999993</v>
      </c>
      <c r="I25" s="19">
        <f>(H25-G25)/36</f>
        <v>12088.133333333331</v>
      </c>
      <c r="J25" s="20">
        <f t="shared" si="2"/>
        <v>6366.2545454545443</v>
      </c>
      <c r="K25" s="20">
        <f t="shared" si="3"/>
        <v>75028.799999999988</v>
      </c>
      <c r="L25" s="21">
        <f t="shared" si="4"/>
        <v>1800691.1999999997</v>
      </c>
      <c r="M25" s="22">
        <f>SUM(N25:T25)</f>
        <v>85288.079999999987</v>
      </c>
      <c r="N25" s="30">
        <f t="shared" si="5"/>
        <v>33762.959999999992</v>
      </c>
      <c r="O25" s="1">
        <v>115</v>
      </c>
      <c r="P25" s="30">
        <f t="shared" si="6"/>
        <v>16881.479999999996</v>
      </c>
      <c r="Q25" s="1">
        <f t="shared" si="10"/>
        <v>12000</v>
      </c>
      <c r="R25" s="1">
        <v>20</v>
      </c>
      <c r="S25" s="48">
        <f t="shared" si="7"/>
        <v>22508.639999999996</v>
      </c>
    </row>
    <row r="26" spans="1:19" x14ac:dyDescent="0.2">
      <c r="A26" s="5"/>
      <c r="B26" s="17" t="s">
        <v>189</v>
      </c>
      <c r="C26" s="17" t="s">
        <v>153</v>
      </c>
      <c r="D26" s="18">
        <v>18</v>
      </c>
      <c r="E26" s="17">
        <f t="shared" si="13"/>
        <v>125047.99999999999</v>
      </c>
      <c r="F26" s="17">
        <f t="shared" si="12"/>
        <v>2250863.9999999995</v>
      </c>
      <c r="G26" s="17">
        <v>15000</v>
      </c>
      <c r="H26" s="17">
        <f t="shared" si="1"/>
        <v>450172.79999999993</v>
      </c>
      <c r="I26" s="19">
        <f t="shared" si="8"/>
        <v>12088.133333333331</v>
      </c>
      <c r="J26" s="20">
        <f t="shared" si="2"/>
        <v>6366.2545454545443</v>
      </c>
      <c r="K26" s="20">
        <f t="shared" si="3"/>
        <v>75028.799999999988</v>
      </c>
      <c r="L26" s="21">
        <f t="shared" si="4"/>
        <v>1800691.1999999997</v>
      </c>
      <c r="M26" s="22">
        <f t="shared" si="11"/>
        <v>85288.079999999987</v>
      </c>
      <c r="N26" s="30">
        <f t="shared" si="5"/>
        <v>33762.959999999992</v>
      </c>
      <c r="O26" s="1">
        <v>115</v>
      </c>
      <c r="P26" s="30">
        <f t="shared" si="6"/>
        <v>16881.479999999996</v>
      </c>
      <c r="Q26" s="1">
        <f t="shared" si="10"/>
        <v>12000</v>
      </c>
      <c r="R26" s="1">
        <v>20</v>
      </c>
      <c r="S26" s="48">
        <f t="shared" si="7"/>
        <v>22508.639999999996</v>
      </c>
    </row>
    <row r="27" spans="1:19" x14ac:dyDescent="0.2">
      <c r="A27" s="5"/>
      <c r="B27" s="17" t="s">
        <v>188</v>
      </c>
      <c r="C27" s="17" t="s">
        <v>153</v>
      </c>
      <c r="D27" s="18">
        <v>18</v>
      </c>
      <c r="E27" s="17">
        <f t="shared" si="13"/>
        <v>125047.99999999999</v>
      </c>
      <c r="F27" s="17">
        <f t="shared" si="12"/>
        <v>2250863.9999999995</v>
      </c>
      <c r="G27" s="17">
        <v>15000</v>
      </c>
      <c r="H27" s="17">
        <f t="shared" si="1"/>
        <v>450172.79999999993</v>
      </c>
      <c r="I27" s="19">
        <f t="shared" si="8"/>
        <v>12088.133333333331</v>
      </c>
      <c r="J27" s="20">
        <f t="shared" si="2"/>
        <v>6366.2545454545443</v>
      </c>
      <c r="K27" s="20">
        <f t="shared" si="3"/>
        <v>75028.799999999988</v>
      </c>
      <c r="L27" s="21">
        <f t="shared" si="4"/>
        <v>1800691.1999999997</v>
      </c>
      <c r="M27" s="22">
        <f t="shared" si="11"/>
        <v>85288.079999999987</v>
      </c>
      <c r="N27" s="30">
        <f t="shared" si="5"/>
        <v>33762.959999999992</v>
      </c>
      <c r="O27" s="1">
        <v>115</v>
      </c>
      <c r="P27" s="30">
        <f t="shared" si="6"/>
        <v>16881.479999999996</v>
      </c>
      <c r="Q27" s="1">
        <f t="shared" si="10"/>
        <v>12000</v>
      </c>
      <c r="R27" s="1">
        <v>20</v>
      </c>
      <c r="S27" s="48">
        <f t="shared" si="7"/>
        <v>22508.639999999996</v>
      </c>
    </row>
    <row r="28" spans="1:19" x14ac:dyDescent="0.2">
      <c r="A28" s="5"/>
      <c r="B28" s="17" t="s">
        <v>187</v>
      </c>
      <c r="C28" s="17" t="s">
        <v>153</v>
      </c>
      <c r="D28" s="18">
        <v>13.5</v>
      </c>
      <c r="E28" s="17">
        <f t="shared" si="13"/>
        <v>125047.99999999999</v>
      </c>
      <c r="F28" s="17">
        <f t="shared" si="12"/>
        <v>1688147.9999999998</v>
      </c>
      <c r="G28" s="17">
        <v>15000</v>
      </c>
      <c r="H28" s="17">
        <f t="shared" si="1"/>
        <v>337629.6</v>
      </c>
      <c r="I28" s="19">
        <f t="shared" si="8"/>
        <v>8961.9333333333325</v>
      </c>
      <c r="J28" s="20">
        <f t="shared" si="2"/>
        <v>4661.0545454545454</v>
      </c>
      <c r="K28" s="20">
        <f t="shared" si="3"/>
        <v>56271.6</v>
      </c>
      <c r="L28" s="21">
        <f t="shared" si="4"/>
        <v>1350518.4</v>
      </c>
      <c r="M28" s="22">
        <f t="shared" si="11"/>
        <v>66999.809999999983</v>
      </c>
      <c r="N28" s="30">
        <f t="shared" si="5"/>
        <v>25322.219999999994</v>
      </c>
      <c r="O28" s="1">
        <v>115</v>
      </c>
      <c r="P28" s="30">
        <f t="shared" si="6"/>
        <v>12661.109999999997</v>
      </c>
      <c r="Q28" s="1">
        <f t="shared" si="10"/>
        <v>12000</v>
      </c>
      <c r="R28" s="1">
        <v>20</v>
      </c>
      <c r="S28" s="48">
        <f t="shared" si="7"/>
        <v>16881.48</v>
      </c>
    </row>
    <row r="29" spans="1:19" x14ac:dyDescent="0.2">
      <c r="A29" s="5"/>
      <c r="B29" s="17" t="s">
        <v>186</v>
      </c>
      <c r="C29" s="17" t="s">
        <v>153</v>
      </c>
      <c r="D29" s="18">
        <v>13.5</v>
      </c>
      <c r="E29" s="17">
        <f t="shared" si="13"/>
        <v>125047.99999999999</v>
      </c>
      <c r="F29" s="17">
        <f t="shared" si="12"/>
        <v>1688147.9999999998</v>
      </c>
      <c r="G29" s="17">
        <v>15000</v>
      </c>
      <c r="H29" s="17">
        <f t="shared" si="1"/>
        <v>337629.6</v>
      </c>
      <c r="I29" s="19">
        <f t="shared" si="8"/>
        <v>8961.9333333333325</v>
      </c>
      <c r="J29" s="20">
        <f t="shared" si="2"/>
        <v>4661.0545454545454</v>
      </c>
      <c r="K29" s="20">
        <f t="shared" si="3"/>
        <v>56271.6</v>
      </c>
      <c r="L29" s="21">
        <f t="shared" si="4"/>
        <v>1350518.4</v>
      </c>
      <c r="M29" s="22">
        <f t="shared" si="11"/>
        <v>66999.809999999983</v>
      </c>
      <c r="N29" s="30">
        <f t="shared" si="5"/>
        <v>25322.219999999994</v>
      </c>
      <c r="O29" s="1">
        <v>115</v>
      </c>
      <c r="P29" s="30">
        <f t="shared" si="6"/>
        <v>12661.109999999997</v>
      </c>
      <c r="Q29" s="1">
        <f t="shared" si="10"/>
        <v>12000</v>
      </c>
      <c r="R29" s="1">
        <v>20</v>
      </c>
      <c r="S29" s="48">
        <f t="shared" si="7"/>
        <v>16881.48</v>
      </c>
    </row>
    <row r="30" spans="1:19" x14ac:dyDescent="0.2">
      <c r="A30" s="5"/>
      <c r="B30" s="17" t="s">
        <v>185</v>
      </c>
      <c r="C30" s="17" t="s">
        <v>153</v>
      </c>
      <c r="D30" s="18">
        <v>13.5</v>
      </c>
      <c r="E30" s="17">
        <f t="shared" si="13"/>
        <v>125047.99999999999</v>
      </c>
      <c r="F30" s="17">
        <f t="shared" si="12"/>
        <v>1688147.9999999998</v>
      </c>
      <c r="G30" s="17">
        <v>15000</v>
      </c>
      <c r="H30" s="17">
        <f t="shared" si="1"/>
        <v>337629.6</v>
      </c>
      <c r="I30" s="19">
        <f t="shared" si="8"/>
        <v>8961.9333333333325</v>
      </c>
      <c r="J30" s="20">
        <f t="shared" si="2"/>
        <v>4661.0545454545454</v>
      </c>
      <c r="K30" s="20">
        <f t="shared" si="3"/>
        <v>56271.6</v>
      </c>
      <c r="L30" s="21">
        <f t="shared" si="4"/>
        <v>1350518.4</v>
      </c>
      <c r="M30" s="22">
        <f t="shared" si="11"/>
        <v>66999.809999999983</v>
      </c>
      <c r="N30" s="30">
        <f t="shared" si="5"/>
        <v>25322.219999999994</v>
      </c>
      <c r="O30" s="1">
        <v>115</v>
      </c>
      <c r="P30" s="30">
        <f t="shared" si="6"/>
        <v>12661.109999999997</v>
      </c>
      <c r="Q30" s="1">
        <f t="shared" si="10"/>
        <v>12000</v>
      </c>
      <c r="R30" s="1">
        <v>20</v>
      </c>
      <c r="S30" s="48">
        <f t="shared" si="7"/>
        <v>16881.48</v>
      </c>
    </row>
    <row r="31" spans="1:19" x14ac:dyDescent="0.2">
      <c r="A31" s="5"/>
      <c r="B31" s="17" t="s">
        <v>184</v>
      </c>
      <c r="C31" s="17" t="s">
        <v>153</v>
      </c>
      <c r="D31" s="18">
        <v>18.899999999999999</v>
      </c>
      <c r="E31" s="17">
        <f t="shared" si="13"/>
        <v>125047.99999999999</v>
      </c>
      <c r="F31" s="17">
        <f t="shared" si="12"/>
        <v>2363407.1999999997</v>
      </c>
      <c r="G31" s="17">
        <v>15000</v>
      </c>
      <c r="H31" s="17">
        <f t="shared" si="1"/>
        <v>472681.43999999994</v>
      </c>
      <c r="I31" s="19">
        <f t="shared" si="8"/>
        <v>12713.373333333331</v>
      </c>
      <c r="J31" s="20">
        <f t="shared" si="2"/>
        <v>6707.2945454545443</v>
      </c>
      <c r="K31" s="20">
        <f t="shared" si="3"/>
        <v>78780.239999999991</v>
      </c>
      <c r="L31" s="21">
        <f t="shared" si="4"/>
        <v>1890725.7599999998</v>
      </c>
      <c r="M31" s="22">
        <f t="shared" si="11"/>
        <v>88945.733999999982</v>
      </c>
      <c r="N31" s="30">
        <f t="shared" si="5"/>
        <v>35451.107999999993</v>
      </c>
      <c r="O31" s="1">
        <v>115</v>
      </c>
      <c r="P31" s="30">
        <f t="shared" si="6"/>
        <v>17725.553999999996</v>
      </c>
      <c r="Q31" s="1">
        <f t="shared" si="10"/>
        <v>12000</v>
      </c>
      <c r="R31" s="1">
        <v>20</v>
      </c>
      <c r="S31" s="48">
        <f t="shared" si="7"/>
        <v>23634.071999999996</v>
      </c>
    </row>
    <row r="32" spans="1:19" x14ac:dyDescent="0.2">
      <c r="A32" s="5"/>
      <c r="B32" s="17" t="s">
        <v>183</v>
      </c>
      <c r="C32" s="17" t="s">
        <v>153</v>
      </c>
      <c r="D32" s="18">
        <v>18.899999999999999</v>
      </c>
      <c r="E32" s="17">
        <f>E31</f>
        <v>125047.99999999999</v>
      </c>
      <c r="F32" s="17">
        <f t="shared" si="12"/>
        <v>2363407.1999999997</v>
      </c>
      <c r="G32" s="17">
        <v>15000</v>
      </c>
      <c r="H32" s="17">
        <f t="shared" si="1"/>
        <v>472681.43999999994</v>
      </c>
      <c r="I32" s="19">
        <f t="shared" si="8"/>
        <v>12713.373333333331</v>
      </c>
      <c r="J32" s="20">
        <f t="shared" si="2"/>
        <v>6707.2945454545443</v>
      </c>
      <c r="K32" s="20">
        <f t="shared" si="3"/>
        <v>78780.239999999991</v>
      </c>
      <c r="L32" s="21">
        <f t="shared" si="4"/>
        <v>1890725.7599999998</v>
      </c>
      <c r="M32" s="22">
        <f t="shared" si="11"/>
        <v>88945.733999999982</v>
      </c>
      <c r="N32" s="30">
        <f t="shared" si="5"/>
        <v>35451.107999999993</v>
      </c>
      <c r="O32" s="1">
        <v>115</v>
      </c>
      <c r="P32" s="30">
        <f t="shared" si="6"/>
        <v>17725.553999999996</v>
      </c>
      <c r="Q32" s="1">
        <f t="shared" si="10"/>
        <v>12000</v>
      </c>
      <c r="R32" s="1">
        <v>20</v>
      </c>
      <c r="S32" s="48">
        <f t="shared" si="7"/>
        <v>23634.071999999996</v>
      </c>
    </row>
    <row r="33" spans="1:19" x14ac:dyDescent="0.2">
      <c r="A33" s="5"/>
      <c r="B33" s="17" t="s">
        <v>182</v>
      </c>
      <c r="C33" s="17" t="s">
        <v>153</v>
      </c>
      <c r="D33" s="18">
        <v>15.66</v>
      </c>
      <c r="E33" s="17">
        <f t="shared" si="13"/>
        <v>125047.99999999999</v>
      </c>
      <c r="F33" s="17">
        <f t="shared" si="12"/>
        <v>1958251.6799999997</v>
      </c>
      <c r="G33" s="17">
        <v>15000</v>
      </c>
      <c r="H33" s="17">
        <f t="shared" si="1"/>
        <v>391650.33599999995</v>
      </c>
      <c r="I33" s="19">
        <f t="shared" si="8"/>
        <v>10462.509333333332</v>
      </c>
      <c r="J33" s="20">
        <f t="shared" si="2"/>
        <v>5479.5505454545446</v>
      </c>
      <c r="K33" s="20">
        <f t="shared" si="3"/>
        <v>65275.05599999999</v>
      </c>
      <c r="L33" s="21">
        <f t="shared" si="4"/>
        <v>1566601.3439999998</v>
      </c>
      <c r="M33" s="22">
        <f t="shared" si="11"/>
        <v>75778.179599999989</v>
      </c>
      <c r="N33" s="30">
        <f t="shared" si="5"/>
        <v>29373.775199999993</v>
      </c>
      <c r="O33" s="1">
        <v>115</v>
      </c>
      <c r="P33" s="30">
        <f t="shared" si="6"/>
        <v>14686.887599999996</v>
      </c>
      <c r="Q33" s="1">
        <f t="shared" si="10"/>
        <v>12000</v>
      </c>
      <c r="R33" s="1">
        <v>20</v>
      </c>
      <c r="S33" s="48">
        <f t="shared" si="7"/>
        <v>19582.516799999998</v>
      </c>
    </row>
    <row r="34" spans="1:19" x14ac:dyDescent="0.2">
      <c r="A34" s="5"/>
      <c r="B34" s="17" t="s">
        <v>181</v>
      </c>
      <c r="C34" s="17" t="s">
        <v>166</v>
      </c>
      <c r="D34" s="18">
        <v>18</v>
      </c>
      <c r="E34" s="17"/>
      <c r="F34" s="17"/>
      <c r="G34" s="17"/>
      <c r="H34" s="17"/>
      <c r="I34" s="19"/>
      <c r="J34" s="20">
        <f t="shared" si="2"/>
        <v>0</v>
      </c>
      <c r="K34" s="20">
        <f t="shared" si="3"/>
        <v>0</v>
      </c>
      <c r="L34" s="21">
        <f t="shared" si="4"/>
        <v>0</v>
      </c>
      <c r="M34" s="22">
        <f t="shared" si="11"/>
        <v>12135</v>
      </c>
      <c r="N34" s="30">
        <f t="shared" si="5"/>
        <v>0</v>
      </c>
      <c r="O34" s="1">
        <v>115</v>
      </c>
      <c r="P34" s="30">
        <f t="shared" si="6"/>
        <v>0</v>
      </c>
      <c r="Q34" s="1">
        <f t="shared" si="10"/>
        <v>12000</v>
      </c>
      <c r="R34" s="1">
        <v>20</v>
      </c>
      <c r="S34" s="48">
        <f t="shared" si="7"/>
        <v>0</v>
      </c>
    </row>
    <row r="35" spans="1:19" x14ac:dyDescent="0.2">
      <c r="A35" s="5"/>
      <c r="B35" s="17" t="s">
        <v>180</v>
      </c>
      <c r="C35" s="17" t="s">
        <v>153</v>
      </c>
      <c r="D35" s="18">
        <v>18</v>
      </c>
      <c r="E35" s="17">
        <f>E33*1.015</f>
        <v>126923.71999999997</v>
      </c>
      <c r="F35" s="17">
        <f t="shared" ref="F35:F46" si="14">+E35*D35</f>
        <v>2284626.9599999995</v>
      </c>
      <c r="G35" s="17">
        <v>15000</v>
      </c>
      <c r="H35" s="17">
        <f t="shared" ref="H35:H40" si="15">F35*0.2</f>
        <v>456925.39199999993</v>
      </c>
      <c r="I35" s="19">
        <f t="shared" si="8"/>
        <v>12275.705333333332</v>
      </c>
      <c r="J35" s="20">
        <f t="shared" si="2"/>
        <v>6468.5665454545442</v>
      </c>
      <c r="K35" s="20">
        <f t="shared" si="3"/>
        <v>76154.231999999989</v>
      </c>
      <c r="L35" s="21">
        <f t="shared" si="4"/>
        <v>1827701.5679999997</v>
      </c>
      <c r="M35" s="22">
        <f t="shared" si="11"/>
        <v>86385.376199999984</v>
      </c>
      <c r="N35" s="30">
        <f t="shared" si="5"/>
        <v>34269.404399999992</v>
      </c>
      <c r="O35" s="1">
        <v>115</v>
      </c>
      <c r="P35" s="30">
        <f t="shared" si="6"/>
        <v>17134.702199999996</v>
      </c>
      <c r="Q35" s="1">
        <f t="shared" si="10"/>
        <v>12000</v>
      </c>
      <c r="R35" s="1">
        <v>20</v>
      </c>
      <c r="S35" s="48">
        <f t="shared" si="7"/>
        <v>22846.269599999996</v>
      </c>
    </row>
    <row r="36" spans="1:19" x14ac:dyDescent="0.2">
      <c r="A36" s="5"/>
      <c r="B36" s="17" t="s">
        <v>179</v>
      </c>
      <c r="C36" s="17" t="s">
        <v>153</v>
      </c>
      <c r="D36" s="18">
        <v>18</v>
      </c>
      <c r="E36" s="17">
        <f>E35</f>
        <v>126923.71999999997</v>
      </c>
      <c r="F36" s="17">
        <f t="shared" si="14"/>
        <v>2284626.9599999995</v>
      </c>
      <c r="G36" s="17">
        <v>15000</v>
      </c>
      <c r="H36" s="17">
        <f t="shared" si="15"/>
        <v>456925.39199999993</v>
      </c>
      <c r="I36" s="19">
        <f t="shared" si="8"/>
        <v>12275.705333333332</v>
      </c>
      <c r="J36" s="20">
        <f t="shared" si="2"/>
        <v>6468.5665454545442</v>
      </c>
      <c r="K36" s="20">
        <f t="shared" si="3"/>
        <v>76154.231999999989</v>
      </c>
      <c r="L36" s="21">
        <f t="shared" si="4"/>
        <v>1827701.5679999997</v>
      </c>
      <c r="M36" s="22">
        <f t="shared" si="11"/>
        <v>86385.376199999984</v>
      </c>
      <c r="N36" s="30">
        <f t="shared" si="5"/>
        <v>34269.404399999992</v>
      </c>
      <c r="O36" s="1">
        <v>115</v>
      </c>
      <c r="P36" s="30">
        <f t="shared" si="6"/>
        <v>17134.702199999996</v>
      </c>
      <c r="Q36" s="1">
        <f t="shared" si="10"/>
        <v>12000</v>
      </c>
      <c r="R36" s="1">
        <v>20</v>
      </c>
      <c r="S36" s="48">
        <f t="shared" si="7"/>
        <v>22846.269599999996</v>
      </c>
    </row>
    <row r="37" spans="1:19" x14ac:dyDescent="0.2">
      <c r="A37" s="5"/>
      <c r="B37" s="17" t="s">
        <v>178</v>
      </c>
      <c r="C37" s="17" t="s">
        <v>153</v>
      </c>
      <c r="D37" s="18">
        <v>18</v>
      </c>
      <c r="E37" s="17">
        <f t="shared" ref="E37:E46" si="16">E36</f>
        <v>126923.71999999997</v>
      </c>
      <c r="F37" s="17">
        <f t="shared" si="14"/>
        <v>2284626.9599999995</v>
      </c>
      <c r="G37" s="17">
        <v>15000</v>
      </c>
      <c r="H37" s="17">
        <f t="shared" si="15"/>
        <v>456925.39199999993</v>
      </c>
      <c r="I37" s="19">
        <f t="shared" si="8"/>
        <v>12275.705333333332</v>
      </c>
      <c r="J37" s="20">
        <f t="shared" si="2"/>
        <v>6468.5665454545442</v>
      </c>
      <c r="K37" s="20">
        <f t="shared" si="3"/>
        <v>76154.231999999989</v>
      </c>
      <c r="L37" s="21">
        <f t="shared" si="4"/>
        <v>1827701.5679999997</v>
      </c>
      <c r="M37" s="22">
        <f t="shared" si="11"/>
        <v>86385.376199999984</v>
      </c>
      <c r="N37" s="30">
        <f t="shared" si="5"/>
        <v>34269.404399999992</v>
      </c>
      <c r="O37" s="1">
        <v>115</v>
      </c>
      <c r="P37" s="30">
        <f t="shared" si="6"/>
        <v>17134.702199999996</v>
      </c>
      <c r="Q37" s="1">
        <f t="shared" si="10"/>
        <v>12000</v>
      </c>
      <c r="R37" s="1">
        <v>20</v>
      </c>
      <c r="S37" s="48">
        <f t="shared" si="7"/>
        <v>22846.269599999996</v>
      </c>
    </row>
    <row r="38" spans="1:19" x14ac:dyDescent="0.2">
      <c r="A38" s="5"/>
      <c r="B38" s="17" t="s">
        <v>177</v>
      </c>
      <c r="C38" s="17" t="s">
        <v>153</v>
      </c>
      <c r="D38" s="18">
        <v>18</v>
      </c>
      <c r="E38" s="17">
        <f t="shared" si="16"/>
        <v>126923.71999999997</v>
      </c>
      <c r="F38" s="17">
        <f t="shared" si="14"/>
        <v>2284626.9599999995</v>
      </c>
      <c r="G38" s="17">
        <v>15000</v>
      </c>
      <c r="H38" s="17">
        <f t="shared" si="15"/>
        <v>456925.39199999993</v>
      </c>
      <c r="I38" s="19">
        <f t="shared" si="8"/>
        <v>12275.705333333332</v>
      </c>
      <c r="J38" s="20">
        <f t="shared" si="2"/>
        <v>6468.5665454545442</v>
      </c>
      <c r="K38" s="20">
        <f t="shared" si="3"/>
        <v>76154.231999999989</v>
      </c>
      <c r="L38" s="21">
        <f t="shared" si="4"/>
        <v>1827701.5679999997</v>
      </c>
      <c r="M38" s="22">
        <f t="shared" si="11"/>
        <v>86385.376199999984</v>
      </c>
      <c r="N38" s="30">
        <f t="shared" si="5"/>
        <v>34269.404399999992</v>
      </c>
      <c r="O38" s="1">
        <v>115</v>
      </c>
      <c r="P38" s="30">
        <f t="shared" si="6"/>
        <v>17134.702199999996</v>
      </c>
      <c r="Q38" s="1">
        <f t="shared" si="10"/>
        <v>12000</v>
      </c>
      <c r="R38" s="1">
        <v>20</v>
      </c>
      <c r="S38" s="48">
        <f t="shared" si="7"/>
        <v>22846.269599999996</v>
      </c>
    </row>
    <row r="39" spans="1:19" x14ac:dyDescent="0.2">
      <c r="A39" s="5"/>
      <c r="B39" s="17" t="s">
        <v>176</v>
      </c>
      <c r="C39" s="17" t="s">
        <v>153</v>
      </c>
      <c r="D39" s="18">
        <v>18</v>
      </c>
      <c r="E39" s="17">
        <f t="shared" si="16"/>
        <v>126923.71999999997</v>
      </c>
      <c r="F39" s="17">
        <f t="shared" si="14"/>
        <v>2284626.9599999995</v>
      </c>
      <c r="G39" s="17">
        <v>15000</v>
      </c>
      <c r="H39" s="17">
        <f t="shared" si="15"/>
        <v>456925.39199999993</v>
      </c>
      <c r="I39" s="19">
        <f t="shared" si="8"/>
        <v>12275.705333333332</v>
      </c>
      <c r="J39" s="20">
        <f t="shared" si="2"/>
        <v>6468.5665454545442</v>
      </c>
      <c r="K39" s="20">
        <f t="shared" si="3"/>
        <v>76154.231999999989</v>
      </c>
      <c r="L39" s="21">
        <f t="shared" si="4"/>
        <v>1827701.5679999997</v>
      </c>
      <c r="M39" s="22">
        <f t="shared" si="11"/>
        <v>86385.376199999984</v>
      </c>
      <c r="N39" s="30">
        <f t="shared" si="5"/>
        <v>34269.404399999992</v>
      </c>
      <c r="O39" s="1">
        <v>115</v>
      </c>
      <c r="P39" s="30">
        <f t="shared" si="6"/>
        <v>17134.702199999996</v>
      </c>
      <c r="Q39" s="1">
        <f t="shared" si="10"/>
        <v>12000</v>
      </c>
      <c r="R39" s="1">
        <v>20</v>
      </c>
      <c r="S39" s="48">
        <f t="shared" si="7"/>
        <v>22846.269599999996</v>
      </c>
    </row>
    <row r="40" spans="1:19" x14ac:dyDescent="0.2">
      <c r="A40" s="5"/>
      <c r="B40" s="17" t="s">
        <v>175</v>
      </c>
      <c r="C40" s="17" t="s">
        <v>153</v>
      </c>
      <c r="D40" s="18">
        <v>23.88</v>
      </c>
      <c r="E40" s="17">
        <f t="shared" si="16"/>
        <v>126923.71999999997</v>
      </c>
      <c r="F40" s="17">
        <f t="shared" si="14"/>
        <v>3030938.4335999992</v>
      </c>
      <c r="G40" s="17">
        <v>15000</v>
      </c>
      <c r="H40" s="17">
        <f t="shared" si="15"/>
        <v>606187.68671999988</v>
      </c>
      <c r="I40" s="19">
        <f t="shared" si="8"/>
        <v>16421.880186666662</v>
      </c>
      <c r="J40" s="20">
        <f t="shared" si="2"/>
        <v>8730.1164654545428</v>
      </c>
      <c r="K40" s="20">
        <f t="shared" si="3"/>
        <v>101031.28111999999</v>
      </c>
      <c r="L40" s="21">
        <f t="shared" si="4"/>
        <v>2424750.7468799995</v>
      </c>
      <c r="M40" s="22">
        <f t="shared" si="11"/>
        <v>110640.49909199995</v>
      </c>
      <c r="N40" s="30">
        <f t="shared" si="5"/>
        <v>45464.076503999982</v>
      </c>
      <c r="O40" s="1">
        <v>115</v>
      </c>
      <c r="P40" s="30">
        <f t="shared" si="6"/>
        <v>22732.038251999991</v>
      </c>
      <c r="Q40" s="1">
        <f t="shared" si="10"/>
        <v>12000</v>
      </c>
      <c r="R40" s="1">
        <v>20</v>
      </c>
      <c r="S40" s="48">
        <f t="shared" si="7"/>
        <v>30309.384335999992</v>
      </c>
    </row>
    <row r="41" spans="1:19" x14ac:dyDescent="0.2">
      <c r="A41" s="5"/>
      <c r="B41" s="17" t="s">
        <v>174</v>
      </c>
      <c r="C41" s="17" t="s">
        <v>173</v>
      </c>
      <c r="D41" s="18">
        <v>13.95</v>
      </c>
      <c r="E41" s="17">
        <f t="shared" si="16"/>
        <v>126923.71999999997</v>
      </c>
      <c r="F41" s="17"/>
      <c r="G41" s="17"/>
      <c r="H41" s="17"/>
      <c r="I41" s="19"/>
      <c r="J41" s="20">
        <f t="shared" si="2"/>
        <v>0</v>
      </c>
      <c r="K41" s="20">
        <f t="shared" si="3"/>
        <v>0</v>
      </c>
      <c r="L41" s="21">
        <f t="shared" si="4"/>
        <v>0</v>
      </c>
      <c r="M41" s="22">
        <f t="shared" si="11"/>
        <v>12135</v>
      </c>
      <c r="N41" s="30">
        <f t="shared" si="5"/>
        <v>0</v>
      </c>
      <c r="O41" s="1">
        <v>115</v>
      </c>
      <c r="P41" s="30">
        <f t="shared" si="6"/>
        <v>0</v>
      </c>
      <c r="Q41" s="1">
        <f t="shared" si="10"/>
        <v>12000</v>
      </c>
      <c r="R41" s="1">
        <v>20</v>
      </c>
      <c r="S41" s="48">
        <f t="shared" si="7"/>
        <v>0</v>
      </c>
    </row>
    <row r="42" spans="1:19" x14ac:dyDescent="0.2">
      <c r="A42" s="5"/>
      <c r="B42" s="17" t="s">
        <v>172</v>
      </c>
      <c r="C42" s="17" t="s">
        <v>153</v>
      </c>
      <c r="D42" s="18">
        <v>13.95</v>
      </c>
      <c r="E42" s="17">
        <f t="shared" si="16"/>
        <v>126923.71999999997</v>
      </c>
      <c r="F42" s="17">
        <f t="shared" si="14"/>
        <v>1770585.8939999996</v>
      </c>
      <c r="G42" s="17">
        <v>15000</v>
      </c>
      <c r="H42" s="17">
        <f>F42*0.2</f>
        <v>354117.17879999994</v>
      </c>
      <c r="I42" s="19">
        <f>(H42-G42)/36</f>
        <v>9419.9216333333316</v>
      </c>
      <c r="J42" s="20">
        <f t="shared" si="2"/>
        <v>4910.8663454545449</v>
      </c>
      <c r="K42" s="20">
        <f t="shared" si="3"/>
        <v>59019.529799999989</v>
      </c>
      <c r="L42" s="21">
        <f t="shared" si="4"/>
        <v>1416468.7151999997</v>
      </c>
      <c r="M42" s="22">
        <f t="shared" si="11"/>
        <v>69679.041554999989</v>
      </c>
      <c r="N42" s="30">
        <f t="shared" si="5"/>
        <v>26558.788409999994</v>
      </c>
      <c r="O42" s="1">
        <v>115</v>
      </c>
      <c r="P42" s="30">
        <f t="shared" si="6"/>
        <v>13279.394204999997</v>
      </c>
      <c r="Q42" s="1">
        <f t="shared" si="10"/>
        <v>12000</v>
      </c>
      <c r="R42" s="1">
        <v>20</v>
      </c>
      <c r="S42" s="48">
        <f t="shared" si="7"/>
        <v>17705.858939999998</v>
      </c>
    </row>
    <row r="43" spans="1:19" x14ac:dyDescent="0.2">
      <c r="A43" s="5"/>
      <c r="B43" s="17" t="s">
        <v>171</v>
      </c>
      <c r="C43" s="17" t="s">
        <v>153</v>
      </c>
      <c r="D43" s="18">
        <v>15.75</v>
      </c>
      <c r="E43" s="17">
        <f t="shared" si="16"/>
        <v>126923.71999999997</v>
      </c>
      <c r="F43" s="17">
        <f t="shared" si="14"/>
        <v>1999048.5899999996</v>
      </c>
      <c r="G43" s="17">
        <v>15000</v>
      </c>
      <c r="H43" s="17">
        <f>F43*0.2</f>
        <v>399809.71799999994</v>
      </c>
      <c r="I43" s="19">
        <f t="shared" si="8"/>
        <v>10689.158833333331</v>
      </c>
      <c r="J43" s="20">
        <f t="shared" si="2"/>
        <v>5603.1775454545441</v>
      </c>
      <c r="K43" s="20">
        <f t="shared" si="3"/>
        <v>66634.952999999994</v>
      </c>
      <c r="L43" s="21">
        <f t="shared" si="4"/>
        <v>1599238.8719999997</v>
      </c>
      <c r="M43" s="22">
        <f t="shared" si="11"/>
        <v>77104.079174999992</v>
      </c>
      <c r="N43" s="30">
        <f t="shared" si="5"/>
        <v>29985.728849999992</v>
      </c>
      <c r="O43" s="1">
        <v>115</v>
      </c>
      <c r="P43" s="30">
        <f t="shared" si="6"/>
        <v>14992.864424999996</v>
      </c>
      <c r="Q43" s="1">
        <f t="shared" si="10"/>
        <v>12000</v>
      </c>
      <c r="R43" s="1">
        <v>20</v>
      </c>
      <c r="S43" s="48">
        <f t="shared" si="7"/>
        <v>19990.485899999996</v>
      </c>
    </row>
    <row r="44" spans="1:19" x14ac:dyDescent="0.2">
      <c r="A44" s="5"/>
      <c r="B44" s="17" t="s">
        <v>170</v>
      </c>
      <c r="C44" s="17" t="s">
        <v>153</v>
      </c>
      <c r="D44" s="18">
        <v>18.899999999999999</v>
      </c>
      <c r="E44" s="17">
        <f t="shared" si="16"/>
        <v>126923.71999999997</v>
      </c>
      <c r="F44" s="17">
        <f t="shared" si="14"/>
        <v>2398858.3079999993</v>
      </c>
      <c r="G44" s="17">
        <v>15000</v>
      </c>
      <c r="H44" s="17">
        <f>F44*0.2</f>
        <v>479771.66159999988</v>
      </c>
      <c r="I44" s="19">
        <f t="shared" si="8"/>
        <v>12910.323933333329</v>
      </c>
      <c r="J44" s="20">
        <f t="shared" ref="J44:J75" si="17">(F44*0.1-G44)/33</f>
        <v>6814.7221454545434</v>
      </c>
      <c r="K44" s="20">
        <f t="shared" ref="K44:K75" si="18">F44*0.1/3</f>
        <v>79961.943599999984</v>
      </c>
      <c r="L44" s="21">
        <f t="shared" ref="L44:L75" si="19">F44*0.8</f>
        <v>1919086.6463999995</v>
      </c>
      <c r="M44" s="22">
        <f t="shared" si="11"/>
        <v>90097.895009999978</v>
      </c>
      <c r="N44" s="30">
        <f t="shared" si="5"/>
        <v>35982.874619999988</v>
      </c>
      <c r="O44" s="1">
        <v>115</v>
      </c>
      <c r="P44" s="30">
        <f t="shared" si="6"/>
        <v>17991.437309999994</v>
      </c>
      <c r="Q44" s="1">
        <f t="shared" si="10"/>
        <v>12000</v>
      </c>
      <c r="R44" s="1">
        <v>20</v>
      </c>
      <c r="S44" s="48">
        <f t="shared" si="7"/>
        <v>23988.583079999993</v>
      </c>
    </row>
    <row r="45" spans="1:19" x14ac:dyDescent="0.2">
      <c r="A45" s="5"/>
      <c r="B45" s="17" t="s">
        <v>169</v>
      </c>
      <c r="C45" s="17" t="s">
        <v>153</v>
      </c>
      <c r="D45" s="18">
        <v>18.899999999999999</v>
      </c>
      <c r="E45" s="17">
        <f t="shared" si="16"/>
        <v>126923.71999999997</v>
      </c>
      <c r="F45" s="17">
        <f t="shared" si="14"/>
        <v>2398858.3079999993</v>
      </c>
      <c r="G45" s="17">
        <v>15000</v>
      </c>
      <c r="H45" s="17">
        <f>F45*0.2</f>
        <v>479771.66159999988</v>
      </c>
      <c r="I45" s="19">
        <f t="shared" si="8"/>
        <v>12910.323933333329</v>
      </c>
      <c r="J45" s="20">
        <f t="shared" si="17"/>
        <v>6814.7221454545434</v>
      </c>
      <c r="K45" s="20">
        <f t="shared" si="18"/>
        <v>79961.943599999984</v>
      </c>
      <c r="L45" s="21">
        <f t="shared" si="19"/>
        <v>1919086.6463999995</v>
      </c>
      <c r="M45" s="22">
        <f t="shared" si="11"/>
        <v>90097.895009999978</v>
      </c>
      <c r="N45" s="30">
        <f t="shared" si="5"/>
        <v>35982.874619999988</v>
      </c>
      <c r="O45" s="1">
        <v>115</v>
      </c>
      <c r="P45" s="30">
        <f t="shared" si="6"/>
        <v>17991.437309999994</v>
      </c>
      <c r="Q45" s="1">
        <f t="shared" si="10"/>
        <v>12000</v>
      </c>
      <c r="R45" s="1">
        <v>20</v>
      </c>
      <c r="S45" s="48">
        <f t="shared" si="7"/>
        <v>23988.583079999993</v>
      </c>
    </row>
    <row r="46" spans="1:19" x14ac:dyDescent="0.2">
      <c r="A46" s="5"/>
      <c r="B46" s="17" t="s">
        <v>168</v>
      </c>
      <c r="C46" s="17" t="s">
        <v>153</v>
      </c>
      <c r="D46" s="18">
        <v>15.66</v>
      </c>
      <c r="E46" s="17">
        <f t="shared" si="16"/>
        <v>126923.71999999997</v>
      </c>
      <c r="F46" s="17">
        <f t="shared" si="14"/>
        <v>1987625.4551999995</v>
      </c>
      <c r="G46" s="17">
        <v>15000</v>
      </c>
      <c r="H46" s="17">
        <f>F46*0.2</f>
        <v>397525.09103999991</v>
      </c>
      <c r="I46" s="19">
        <f t="shared" si="8"/>
        <v>10625.696973333332</v>
      </c>
      <c r="J46" s="20">
        <f t="shared" si="17"/>
        <v>5568.5619854545439</v>
      </c>
      <c r="K46" s="20">
        <f t="shared" si="18"/>
        <v>66254.18183999999</v>
      </c>
      <c r="L46" s="21">
        <f t="shared" si="19"/>
        <v>1590100.3641599996</v>
      </c>
      <c r="M46" s="22">
        <f t="shared" si="11"/>
        <v>76732.827293999988</v>
      </c>
      <c r="N46" s="30">
        <f t="shared" si="5"/>
        <v>29814.38182799999</v>
      </c>
      <c r="O46" s="1">
        <v>115</v>
      </c>
      <c r="P46" s="30">
        <f t="shared" si="6"/>
        <v>14907.190913999995</v>
      </c>
      <c r="Q46" s="1">
        <f t="shared" si="10"/>
        <v>12000</v>
      </c>
      <c r="R46" s="1">
        <v>20</v>
      </c>
      <c r="S46" s="48">
        <f t="shared" si="7"/>
        <v>19876.254551999995</v>
      </c>
    </row>
    <row r="47" spans="1:19" x14ac:dyDescent="0.2">
      <c r="A47" s="5"/>
      <c r="B47" s="17" t="s">
        <v>167</v>
      </c>
      <c r="C47" s="17" t="s">
        <v>166</v>
      </c>
      <c r="D47" s="18">
        <v>18</v>
      </c>
      <c r="E47" s="17"/>
      <c r="F47" s="17"/>
      <c r="G47" s="17"/>
      <c r="H47" s="17"/>
      <c r="I47" s="19"/>
      <c r="J47" s="20">
        <f t="shared" si="17"/>
        <v>0</v>
      </c>
      <c r="K47" s="20">
        <f t="shared" si="18"/>
        <v>0</v>
      </c>
      <c r="L47" s="21">
        <f t="shared" si="19"/>
        <v>0</v>
      </c>
      <c r="M47" s="22">
        <f t="shared" si="11"/>
        <v>12135</v>
      </c>
      <c r="N47" s="30">
        <f t="shared" si="5"/>
        <v>0</v>
      </c>
      <c r="O47" s="1">
        <v>115</v>
      </c>
      <c r="P47" s="30">
        <f t="shared" si="6"/>
        <v>0</v>
      </c>
      <c r="Q47" s="1">
        <f t="shared" si="10"/>
        <v>12000</v>
      </c>
      <c r="R47" s="1">
        <v>20</v>
      </c>
      <c r="S47" s="48">
        <f t="shared" si="7"/>
        <v>0</v>
      </c>
    </row>
    <row r="48" spans="1:19" x14ac:dyDescent="0.2">
      <c r="A48" s="5"/>
      <c r="B48" s="17" t="s">
        <v>165</v>
      </c>
      <c r="C48" s="17" t="s">
        <v>153</v>
      </c>
      <c r="D48" s="18">
        <v>18</v>
      </c>
      <c r="E48" s="17">
        <f>E46*1.015</f>
        <v>128827.57579999996</v>
      </c>
      <c r="F48" s="17">
        <f t="shared" ref="F48:F59" si="20">+E48*D48</f>
        <v>2318896.3643999994</v>
      </c>
      <c r="G48" s="17">
        <v>15000</v>
      </c>
      <c r="H48" s="17">
        <f t="shared" ref="H48:H85" si="21">F48*0.2</f>
        <v>463779.27287999989</v>
      </c>
      <c r="I48" s="19">
        <f t="shared" si="8"/>
        <v>12466.09091333333</v>
      </c>
      <c r="J48" s="20">
        <f t="shared" si="17"/>
        <v>6572.4132254545439</v>
      </c>
      <c r="K48" s="20">
        <f t="shared" si="18"/>
        <v>77296.545479999986</v>
      </c>
      <c r="L48" s="21">
        <f t="shared" si="19"/>
        <v>1855117.0915199996</v>
      </c>
      <c r="M48" s="22">
        <f t="shared" si="11"/>
        <v>87499.131842999981</v>
      </c>
      <c r="N48" s="30">
        <f t="shared" si="5"/>
        <v>34783.44546599999</v>
      </c>
      <c r="O48" s="1">
        <v>115</v>
      </c>
      <c r="P48" s="30">
        <f t="shared" si="6"/>
        <v>17391.722732999995</v>
      </c>
      <c r="Q48" s="1">
        <f t="shared" si="10"/>
        <v>12000</v>
      </c>
      <c r="R48" s="1">
        <v>20</v>
      </c>
      <c r="S48" s="48">
        <f t="shared" si="7"/>
        <v>23188.963643999996</v>
      </c>
    </row>
    <row r="49" spans="1:19" x14ac:dyDescent="0.2">
      <c r="A49" s="5"/>
      <c r="B49" s="17" t="s">
        <v>164</v>
      </c>
      <c r="C49" s="17" t="s">
        <v>153</v>
      </c>
      <c r="D49" s="18">
        <v>18</v>
      </c>
      <c r="E49" s="17">
        <f>E48</f>
        <v>128827.57579999996</v>
      </c>
      <c r="F49" s="17">
        <f t="shared" si="20"/>
        <v>2318896.3643999994</v>
      </c>
      <c r="G49" s="17">
        <v>15000</v>
      </c>
      <c r="H49" s="17">
        <f t="shared" si="21"/>
        <v>463779.27287999989</v>
      </c>
      <c r="I49" s="19">
        <f t="shared" si="8"/>
        <v>12466.09091333333</v>
      </c>
      <c r="J49" s="20">
        <f t="shared" si="17"/>
        <v>6572.4132254545439</v>
      </c>
      <c r="K49" s="20">
        <f t="shared" si="18"/>
        <v>77296.545479999986</v>
      </c>
      <c r="L49" s="21">
        <f t="shared" si="19"/>
        <v>1855117.0915199996</v>
      </c>
      <c r="M49" s="22">
        <f t="shared" si="11"/>
        <v>87499.131842999981</v>
      </c>
      <c r="N49" s="30">
        <f t="shared" si="5"/>
        <v>34783.44546599999</v>
      </c>
      <c r="O49" s="1">
        <v>115</v>
      </c>
      <c r="P49" s="30">
        <f t="shared" si="6"/>
        <v>17391.722732999995</v>
      </c>
      <c r="Q49" s="1">
        <f t="shared" si="10"/>
        <v>12000</v>
      </c>
      <c r="R49" s="1">
        <v>20</v>
      </c>
      <c r="S49" s="48">
        <f t="shared" si="7"/>
        <v>23188.963643999996</v>
      </c>
    </row>
    <row r="50" spans="1:19" x14ac:dyDescent="0.2">
      <c r="A50" s="5"/>
      <c r="B50" s="17" t="s">
        <v>163</v>
      </c>
      <c r="C50" s="17" t="s">
        <v>153</v>
      </c>
      <c r="D50" s="18">
        <v>18</v>
      </c>
      <c r="E50" s="17">
        <f>E49</f>
        <v>128827.57579999996</v>
      </c>
      <c r="F50" s="17">
        <f t="shared" si="20"/>
        <v>2318896.3643999994</v>
      </c>
      <c r="G50" s="17">
        <v>15000</v>
      </c>
      <c r="H50" s="17">
        <f t="shared" si="21"/>
        <v>463779.27287999989</v>
      </c>
      <c r="I50" s="19">
        <f t="shared" si="8"/>
        <v>12466.09091333333</v>
      </c>
      <c r="J50" s="20">
        <f t="shared" si="17"/>
        <v>6572.4132254545439</v>
      </c>
      <c r="K50" s="20">
        <f t="shared" si="18"/>
        <v>77296.545479999986</v>
      </c>
      <c r="L50" s="21">
        <f t="shared" si="19"/>
        <v>1855117.0915199996</v>
      </c>
      <c r="M50" s="22">
        <f t="shared" si="11"/>
        <v>87499.131842999981</v>
      </c>
      <c r="N50" s="30">
        <f t="shared" si="5"/>
        <v>34783.44546599999</v>
      </c>
      <c r="O50" s="1">
        <v>115</v>
      </c>
      <c r="P50" s="30">
        <f t="shared" si="6"/>
        <v>17391.722732999995</v>
      </c>
      <c r="Q50" s="1">
        <f t="shared" si="10"/>
        <v>12000</v>
      </c>
      <c r="R50" s="1">
        <v>20</v>
      </c>
      <c r="S50" s="48">
        <f t="shared" si="7"/>
        <v>23188.963643999996</v>
      </c>
    </row>
    <row r="51" spans="1:19" x14ac:dyDescent="0.2">
      <c r="A51" s="5"/>
      <c r="B51" s="17" t="s">
        <v>162</v>
      </c>
      <c r="C51" s="17" t="s">
        <v>153</v>
      </c>
      <c r="D51" s="18">
        <v>18</v>
      </c>
      <c r="E51" s="17">
        <f t="shared" ref="E51:E59" si="22">E50</f>
        <v>128827.57579999996</v>
      </c>
      <c r="F51" s="17">
        <f t="shared" si="20"/>
        <v>2318896.3643999994</v>
      </c>
      <c r="G51" s="17">
        <v>15000</v>
      </c>
      <c r="H51" s="17">
        <f t="shared" si="21"/>
        <v>463779.27287999989</v>
      </c>
      <c r="I51" s="19">
        <f t="shared" si="8"/>
        <v>12466.09091333333</v>
      </c>
      <c r="J51" s="20">
        <f t="shared" si="17"/>
        <v>6572.4132254545439</v>
      </c>
      <c r="K51" s="20">
        <f t="shared" si="18"/>
        <v>77296.545479999986</v>
      </c>
      <c r="L51" s="21">
        <f t="shared" si="19"/>
        <v>1855117.0915199996</v>
      </c>
      <c r="M51" s="22">
        <f t="shared" si="11"/>
        <v>87499.131842999981</v>
      </c>
      <c r="N51" s="30">
        <f t="shared" si="5"/>
        <v>34783.44546599999</v>
      </c>
      <c r="O51" s="1">
        <v>115</v>
      </c>
      <c r="P51" s="30">
        <f t="shared" si="6"/>
        <v>17391.722732999995</v>
      </c>
      <c r="Q51" s="1">
        <f t="shared" si="10"/>
        <v>12000</v>
      </c>
      <c r="R51" s="1">
        <v>20</v>
      </c>
      <c r="S51" s="48">
        <f t="shared" si="7"/>
        <v>23188.963643999996</v>
      </c>
    </row>
    <row r="52" spans="1:19" x14ac:dyDescent="0.2">
      <c r="A52" s="5"/>
      <c r="B52" s="17" t="s">
        <v>161</v>
      </c>
      <c r="C52" s="17" t="s">
        <v>153</v>
      </c>
      <c r="D52" s="18">
        <v>18</v>
      </c>
      <c r="E52" s="17">
        <f t="shared" si="22"/>
        <v>128827.57579999996</v>
      </c>
      <c r="F52" s="17">
        <f t="shared" si="20"/>
        <v>2318896.3643999994</v>
      </c>
      <c r="G52" s="17">
        <v>15000</v>
      </c>
      <c r="H52" s="17">
        <f t="shared" si="21"/>
        <v>463779.27287999989</v>
      </c>
      <c r="I52" s="19">
        <f t="shared" si="8"/>
        <v>12466.09091333333</v>
      </c>
      <c r="J52" s="20">
        <f t="shared" si="17"/>
        <v>6572.4132254545439</v>
      </c>
      <c r="K52" s="20">
        <f t="shared" si="18"/>
        <v>77296.545479999986</v>
      </c>
      <c r="L52" s="21">
        <f t="shared" si="19"/>
        <v>1855117.0915199996</v>
      </c>
      <c r="M52" s="22">
        <f t="shared" si="11"/>
        <v>87499.131842999981</v>
      </c>
      <c r="N52" s="30">
        <f t="shared" si="5"/>
        <v>34783.44546599999</v>
      </c>
      <c r="O52" s="1">
        <v>115</v>
      </c>
      <c r="P52" s="30">
        <f t="shared" si="6"/>
        <v>17391.722732999995</v>
      </c>
      <c r="Q52" s="1">
        <f t="shared" si="10"/>
        <v>12000</v>
      </c>
      <c r="R52" s="1">
        <v>20</v>
      </c>
      <c r="S52" s="48">
        <f t="shared" si="7"/>
        <v>23188.963643999996</v>
      </c>
    </row>
    <row r="53" spans="1:19" x14ac:dyDescent="0.2">
      <c r="A53" s="5"/>
      <c r="B53" s="17" t="s">
        <v>160</v>
      </c>
      <c r="C53" s="17" t="s">
        <v>153</v>
      </c>
      <c r="D53" s="18">
        <v>23.88</v>
      </c>
      <c r="E53" s="17">
        <f t="shared" si="22"/>
        <v>128827.57579999996</v>
      </c>
      <c r="F53" s="17">
        <f t="shared" si="20"/>
        <v>3076402.5101039992</v>
      </c>
      <c r="G53" s="17">
        <v>15000</v>
      </c>
      <c r="H53" s="17">
        <f t="shared" si="21"/>
        <v>615280.5020207999</v>
      </c>
      <c r="I53" s="19">
        <f t="shared" si="8"/>
        <v>16674.458389466665</v>
      </c>
      <c r="J53" s="20">
        <f t="shared" si="17"/>
        <v>8867.8863942545431</v>
      </c>
      <c r="K53" s="20">
        <f t="shared" si="18"/>
        <v>102546.75033679999</v>
      </c>
      <c r="L53" s="21">
        <f t="shared" si="19"/>
        <v>2461122.0080831996</v>
      </c>
      <c r="M53" s="22">
        <f t="shared" si="11"/>
        <v>112118.08157837998</v>
      </c>
      <c r="N53" s="30">
        <f t="shared" si="5"/>
        <v>46146.037651559986</v>
      </c>
      <c r="O53" s="1">
        <v>115</v>
      </c>
      <c r="P53" s="30">
        <f t="shared" si="6"/>
        <v>23073.018825779993</v>
      </c>
      <c r="Q53" s="1">
        <f t="shared" si="10"/>
        <v>12000</v>
      </c>
      <c r="R53" s="1">
        <v>20</v>
      </c>
      <c r="S53" s="48">
        <f t="shared" si="7"/>
        <v>30764.025101039992</v>
      </c>
    </row>
    <row r="54" spans="1:19" x14ac:dyDescent="0.2">
      <c r="A54" s="5"/>
      <c r="B54" s="17" t="s">
        <v>159</v>
      </c>
      <c r="C54" s="17" t="s">
        <v>153</v>
      </c>
      <c r="D54" s="18">
        <v>13.95</v>
      </c>
      <c r="E54" s="17">
        <f t="shared" si="22"/>
        <v>128827.57579999996</v>
      </c>
      <c r="F54" s="17">
        <f t="shared" si="20"/>
        <v>1797144.6824099994</v>
      </c>
      <c r="G54" s="17">
        <v>15000</v>
      </c>
      <c r="H54" s="17">
        <f t="shared" si="21"/>
        <v>359428.93648199993</v>
      </c>
      <c r="I54" s="19">
        <f t="shared" si="8"/>
        <v>9567.4704578333312</v>
      </c>
      <c r="J54" s="20">
        <f t="shared" si="17"/>
        <v>4991.3475224545446</v>
      </c>
      <c r="K54" s="20">
        <f t="shared" si="18"/>
        <v>59904.822746999991</v>
      </c>
      <c r="L54" s="21">
        <f t="shared" si="19"/>
        <v>1437715.7459279997</v>
      </c>
      <c r="M54" s="22">
        <f t="shared" si="11"/>
        <v>70542.20217832498</v>
      </c>
      <c r="N54" s="30">
        <f t="shared" si="5"/>
        <v>26957.170236149992</v>
      </c>
      <c r="O54" s="1">
        <v>115</v>
      </c>
      <c r="P54" s="30">
        <f t="shared" si="6"/>
        <v>13478.585118074996</v>
      </c>
      <c r="Q54" s="1">
        <f t="shared" si="10"/>
        <v>12000</v>
      </c>
      <c r="R54" s="1">
        <v>20</v>
      </c>
      <c r="S54" s="48">
        <f t="shared" si="7"/>
        <v>17971.446824099996</v>
      </c>
    </row>
    <row r="55" spans="1:19" x14ac:dyDescent="0.2">
      <c r="A55" s="5"/>
      <c r="B55" s="17" t="s">
        <v>158</v>
      </c>
      <c r="C55" s="17" t="s">
        <v>153</v>
      </c>
      <c r="D55" s="18">
        <v>13.95</v>
      </c>
      <c r="E55" s="17">
        <f t="shared" si="22"/>
        <v>128827.57579999996</v>
      </c>
      <c r="F55" s="17">
        <f t="shared" si="20"/>
        <v>1797144.6824099994</v>
      </c>
      <c r="G55" s="17">
        <v>15000</v>
      </c>
      <c r="H55" s="17">
        <f t="shared" si="21"/>
        <v>359428.93648199993</v>
      </c>
      <c r="I55" s="19">
        <f t="shared" si="8"/>
        <v>9567.4704578333312</v>
      </c>
      <c r="J55" s="20">
        <f t="shared" si="17"/>
        <v>4991.3475224545446</v>
      </c>
      <c r="K55" s="20">
        <f t="shared" si="18"/>
        <v>59904.822746999991</v>
      </c>
      <c r="L55" s="21">
        <f t="shared" si="19"/>
        <v>1437715.7459279997</v>
      </c>
      <c r="M55" s="22">
        <f t="shared" si="11"/>
        <v>70542.20217832498</v>
      </c>
      <c r="N55" s="30">
        <f t="shared" si="5"/>
        <v>26957.170236149992</v>
      </c>
      <c r="O55" s="1">
        <v>115</v>
      </c>
      <c r="P55" s="30">
        <f t="shared" si="6"/>
        <v>13478.585118074996</v>
      </c>
      <c r="Q55" s="1">
        <f t="shared" si="10"/>
        <v>12000</v>
      </c>
      <c r="R55" s="1">
        <v>20</v>
      </c>
      <c r="S55" s="48">
        <f t="shared" si="7"/>
        <v>17971.446824099996</v>
      </c>
    </row>
    <row r="56" spans="1:19" x14ac:dyDescent="0.2">
      <c r="A56" s="5"/>
      <c r="B56" s="17" t="s">
        <v>157</v>
      </c>
      <c r="C56" s="17" t="s">
        <v>153</v>
      </c>
      <c r="D56" s="18">
        <v>15.75</v>
      </c>
      <c r="E56" s="17">
        <f t="shared" si="22"/>
        <v>128827.57579999996</v>
      </c>
      <c r="F56" s="17">
        <f t="shared" si="20"/>
        <v>2029034.3188499995</v>
      </c>
      <c r="G56" s="17">
        <v>15000</v>
      </c>
      <c r="H56" s="17">
        <f t="shared" si="21"/>
        <v>405806.86376999994</v>
      </c>
      <c r="I56" s="19">
        <f t="shared" si="8"/>
        <v>10855.746215833331</v>
      </c>
      <c r="J56" s="20">
        <f t="shared" si="17"/>
        <v>5694.0433904545444</v>
      </c>
      <c r="K56" s="20">
        <f t="shared" si="18"/>
        <v>67634.47729499999</v>
      </c>
      <c r="L56" s="21">
        <f t="shared" si="19"/>
        <v>1623227.4550799998</v>
      </c>
      <c r="M56" s="22">
        <f t="shared" si="11"/>
        <v>78078.615362624987</v>
      </c>
      <c r="N56" s="30">
        <f t="shared" si="5"/>
        <v>30435.51478274999</v>
      </c>
      <c r="O56" s="1">
        <v>115</v>
      </c>
      <c r="P56" s="30">
        <f t="shared" si="6"/>
        <v>15217.757391374995</v>
      </c>
      <c r="Q56" s="1">
        <f t="shared" si="10"/>
        <v>12000</v>
      </c>
      <c r="R56" s="1">
        <v>20</v>
      </c>
      <c r="S56" s="48">
        <f t="shared" si="7"/>
        <v>20290.343188499995</v>
      </c>
    </row>
    <row r="57" spans="1:19" x14ac:dyDescent="0.2">
      <c r="A57" s="5"/>
      <c r="B57" s="17" t="s">
        <v>156</v>
      </c>
      <c r="C57" s="17" t="s">
        <v>153</v>
      </c>
      <c r="D57" s="18">
        <v>18.899999999999999</v>
      </c>
      <c r="E57" s="17">
        <f t="shared" si="22"/>
        <v>128827.57579999996</v>
      </c>
      <c r="F57" s="17">
        <f t="shared" si="20"/>
        <v>2434841.1826199992</v>
      </c>
      <c r="G57" s="17">
        <v>15000</v>
      </c>
      <c r="H57" s="17">
        <f t="shared" si="21"/>
        <v>486968.23652399983</v>
      </c>
      <c r="I57" s="19">
        <f t="shared" si="8"/>
        <v>13110.228792333328</v>
      </c>
      <c r="J57" s="20">
        <f t="shared" si="17"/>
        <v>6923.7611594545433</v>
      </c>
      <c r="K57" s="20">
        <f t="shared" si="18"/>
        <v>81161.372753999967</v>
      </c>
      <c r="L57" s="21">
        <f t="shared" si="19"/>
        <v>1947872.9460959993</v>
      </c>
      <c r="M57" s="22">
        <f t="shared" si="11"/>
        <v>91267.338435149984</v>
      </c>
      <c r="N57" s="30">
        <f t="shared" si="5"/>
        <v>36522.617739299989</v>
      </c>
      <c r="O57" s="1">
        <v>115</v>
      </c>
      <c r="P57" s="30">
        <f t="shared" si="6"/>
        <v>18261.308869649994</v>
      </c>
      <c r="Q57" s="1">
        <f t="shared" si="10"/>
        <v>12000</v>
      </c>
      <c r="R57" s="1">
        <v>20</v>
      </c>
      <c r="S57" s="48">
        <f t="shared" si="7"/>
        <v>24348.411826199994</v>
      </c>
    </row>
    <row r="58" spans="1:19" x14ac:dyDescent="0.2">
      <c r="A58" s="5"/>
      <c r="B58" s="17" t="s">
        <v>155</v>
      </c>
      <c r="C58" s="17" t="s">
        <v>153</v>
      </c>
      <c r="D58" s="18">
        <v>18.899999999999999</v>
      </c>
      <c r="E58" s="17">
        <f t="shared" si="22"/>
        <v>128827.57579999996</v>
      </c>
      <c r="F58" s="17">
        <f t="shared" si="20"/>
        <v>2434841.1826199992</v>
      </c>
      <c r="G58" s="17">
        <v>15000</v>
      </c>
      <c r="H58" s="17">
        <f t="shared" si="21"/>
        <v>486968.23652399983</v>
      </c>
      <c r="I58" s="19">
        <f t="shared" si="8"/>
        <v>13110.228792333328</v>
      </c>
      <c r="J58" s="20">
        <f t="shared" si="17"/>
        <v>6923.7611594545433</v>
      </c>
      <c r="K58" s="20">
        <f t="shared" si="18"/>
        <v>81161.372753999967</v>
      </c>
      <c r="L58" s="21">
        <f t="shared" si="19"/>
        <v>1947872.9460959993</v>
      </c>
      <c r="M58" s="22">
        <f t="shared" si="11"/>
        <v>91267.338435149984</v>
      </c>
      <c r="N58" s="30">
        <f t="shared" si="5"/>
        <v>36522.617739299989</v>
      </c>
      <c r="O58" s="1">
        <v>115</v>
      </c>
      <c r="P58" s="30">
        <f t="shared" si="6"/>
        <v>18261.308869649994</v>
      </c>
      <c r="Q58" s="1">
        <f t="shared" si="10"/>
        <v>12000</v>
      </c>
      <c r="R58" s="1">
        <v>20</v>
      </c>
      <c r="S58" s="48">
        <f t="shared" si="7"/>
        <v>24348.411826199994</v>
      </c>
    </row>
    <row r="59" spans="1:19" x14ac:dyDescent="0.2">
      <c r="A59" s="5"/>
      <c r="B59" s="17" t="s">
        <v>154</v>
      </c>
      <c r="C59" s="17" t="s">
        <v>153</v>
      </c>
      <c r="D59" s="18">
        <v>15.66</v>
      </c>
      <c r="E59" s="17">
        <f t="shared" si="22"/>
        <v>128827.57579999996</v>
      </c>
      <c r="F59" s="17">
        <f t="shared" si="20"/>
        <v>2017439.8370279993</v>
      </c>
      <c r="G59" s="17">
        <v>15000</v>
      </c>
      <c r="H59" s="17">
        <f t="shared" si="21"/>
        <v>403487.96740559989</v>
      </c>
      <c r="I59" s="19">
        <f t="shared" si="8"/>
        <v>10791.33242793333</v>
      </c>
      <c r="J59" s="20">
        <f t="shared" si="17"/>
        <v>5658.9085970545439</v>
      </c>
      <c r="K59" s="20">
        <f t="shared" si="18"/>
        <v>67247.994567599977</v>
      </c>
      <c r="L59" s="21">
        <f t="shared" si="19"/>
        <v>1613951.8696223996</v>
      </c>
      <c r="M59" s="22">
        <f t="shared" si="11"/>
        <v>77701.794703409978</v>
      </c>
      <c r="N59" s="30">
        <f t="shared" si="5"/>
        <v>30261.59755541999</v>
      </c>
      <c r="O59" s="1">
        <v>115</v>
      </c>
      <c r="P59" s="30">
        <f t="shared" si="6"/>
        <v>15130.798777709995</v>
      </c>
      <c r="Q59" s="1">
        <f t="shared" si="10"/>
        <v>12000</v>
      </c>
      <c r="R59" s="1">
        <v>20</v>
      </c>
      <c r="S59" s="48">
        <f t="shared" si="7"/>
        <v>20174.398370279992</v>
      </c>
    </row>
    <row r="60" spans="1:19" x14ac:dyDescent="0.2">
      <c r="A60" s="5"/>
      <c r="B60" s="17" t="s">
        <v>152</v>
      </c>
      <c r="C60" s="17" t="s">
        <v>126</v>
      </c>
      <c r="D60" s="18">
        <v>18</v>
      </c>
      <c r="E60" s="17">
        <f>E59*1.015</f>
        <v>130759.98943699995</v>
      </c>
      <c r="F60" s="17">
        <f t="shared" ref="F60:F72" si="23">+E60*D60</f>
        <v>2353679.809865999</v>
      </c>
      <c r="G60" s="17">
        <v>15000</v>
      </c>
      <c r="H60" s="17">
        <f t="shared" si="21"/>
        <v>470735.96197319985</v>
      </c>
      <c r="I60" s="19">
        <f t="shared" si="8"/>
        <v>12659.332277033329</v>
      </c>
      <c r="J60" s="20">
        <f t="shared" si="17"/>
        <v>6677.8176056545435</v>
      </c>
      <c r="K60" s="20">
        <f t="shared" si="18"/>
        <v>78455.99366219998</v>
      </c>
      <c r="L60" s="21">
        <f t="shared" si="19"/>
        <v>1882943.8478927994</v>
      </c>
      <c r="M60" s="22">
        <f t="shared" si="11"/>
        <v>88629.593820644965</v>
      </c>
      <c r="N60" s="30">
        <f t="shared" si="5"/>
        <v>35305.197147989988</v>
      </c>
      <c r="O60" s="1">
        <v>115</v>
      </c>
      <c r="P60" s="30">
        <f t="shared" si="6"/>
        <v>17652.598573994994</v>
      </c>
      <c r="Q60" s="1">
        <f t="shared" si="10"/>
        <v>12000</v>
      </c>
      <c r="R60" s="1">
        <v>20</v>
      </c>
      <c r="S60" s="48">
        <f t="shared" si="7"/>
        <v>23536.798098659991</v>
      </c>
    </row>
    <row r="61" spans="1:19" x14ac:dyDescent="0.2">
      <c r="A61" s="5"/>
      <c r="B61" s="17" t="s">
        <v>151</v>
      </c>
      <c r="C61" s="17" t="s">
        <v>126</v>
      </c>
      <c r="D61" s="18">
        <v>18</v>
      </c>
      <c r="E61" s="17">
        <f>E60</f>
        <v>130759.98943699995</v>
      </c>
      <c r="F61" s="17">
        <f t="shared" si="23"/>
        <v>2353679.809865999</v>
      </c>
      <c r="G61" s="17">
        <v>15000</v>
      </c>
      <c r="H61" s="17">
        <f t="shared" si="21"/>
        <v>470735.96197319985</v>
      </c>
      <c r="I61" s="19">
        <f t="shared" si="8"/>
        <v>12659.332277033329</v>
      </c>
      <c r="J61" s="20">
        <f t="shared" si="17"/>
        <v>6677.8176056545435</v>
      </c>
      <c r="K61" s="20">
        <f t="shared" si="18"/>
        <v>78455.99366219998</v>
      </c>
      <c r="L61" s="21">
        <f t="shared" si="19"/>
        <v>1882943.8478927994</v>
      </c>
      <c r="M61" s="22">
        <f t="shared" si="11"/>
        <v>88629.593820644965</v>
      </c>
      <c r="N61" s="30">
        <f t="shared" si="5"/>
        <v>35305.197147989988</v>
      </c>
      <c r="O61" s="1">
        <v>115</v>
      </c>
      <c r="P61" s="30">
        <f t="shared" si="6"/>
        <v>17652.598573994994</v>
      </c>
      <c r="Q61" s="1">
        <f t="shared" si="10"/>
        <v>12000</v>
      </c>
      <c r="R61" s="1">
        <v>20</v>
      </c>
      <c r="S61" s="48">
        <f t="shared" si="7"/>
        <v>23536.798098659991</v>
      </c>
    </row>
    <row r="62" spans="1:19" x14ac:dyDescent="0.2">
      <c r="A62" s="5"/>
      <c r="B62" s="17" t="s">
        <v>150</v>
      </c>
      <c r="C62" s="17" t="s">
        <v>126</v>
      </c>
      <c r="D62" s="18">
        <v>18</v>
      </c>
      <c r="E62" s="17">
        <f t="shared" ref="E62:E72" si="24">E61</f>
        <v>130759.98943699995</v>
      </c>
      <c r="F62" s="17">
        <f t="shared" si="23"/>
        <v>2353679.809865999</v>
      </c>
      <c r="G62" s="17">
        <v>15000</v>
      </c>
      <c r="H62" s="17">
        <f t="shared" si="21"/>
        <v>470735.96197319985</v>
      </c>
      <c r="I62" s="19">
        <f t="shared" si="8"/>
        <v>12659.332277033329</v>
      </c>
      <c r="J62" s="20">
        <f t="shared" si="17"/>
        <v>6677.8176056545435</v>
      </c>
      <c r="K62" s="20">
        <f t="shared" si="18"/>
        <v>78455.99366219998</v>
      </c>
      <c r="L62" s="21">
        <f t="shared" si="19"/>
        <v>1882943.8478927994</v>
      </c>
      <c r="M62" s="22">
        <f t="shared" si="11"/>
        <v>88629.593820644965</v>
      </c>
      <c r="N62" s="30">
        <f t="shared" si="5"/>
        <v>35305.197147989988</v>
      </c>
      <c r="O62" s="1">
        <v>115</v>
      </c>
      <c r="P62" s="30">
        <f t="shared" si="6"/>
        <v>17652.598573994994</v>
      </c>
      <c r="Q62" s="1">
        <f t="shared" si="10"/>
        <v>12000</v>
      </c>
      <c r="R62" s="1">
        <v>20</v>
      </c>
      <c r="S62" s="48">
        <f t="shared" si="7"/>
        <v>23536.798098659991</v>
      </c>
    </row>
    <row r="63" spans="1:19" x14ac:dyDescent="0.2">
      <c r="A63" s="5"/>
      <c r="B63" s="17" t="s">
        <v>149</v>
      </c>
      <c r="C63" s="17" t="s">
        <v>126</v>
      </c>
      <c r="D63" s="18">
        <v>18</v>
      </c>
      <c r="E63" s="17">
        <f t="shared" si="24"/>
        <v>130759.98943699995</v>
      </c>
      <c r="F63" s="17">
        <f t="shared" si="23"/>
        <v>2353679.809865999</v>
      </c>
      <c r="G63" s="17">
        <v>15000</v>
      </c>
      <c r="H63" s="17">
        <f t="shared" si="21"/>
        <v>470735.96197319985</v>
      </c>
      <c r="I63" s="19">
        <f>(H63-G63)/36</f>
        <v>12659.332277033329</v>
      </c>
      <c r="J63" s="20">
        <f t="shared" si="17"/>
        <v>6677.8176056545435</v>
      </c>
      <c r="K63" s="20">
        <f t="shared" si="18"/>
        <v>78455.99366219998</v>
      </c>
      <c r="L63" s="21">
        <f t="shared" si="19"/>
        <v>1882943.8478927994</v>
      </c>
      <c r="M63" s="22">
        <f t="shared" si="11"/>
        <v>88629.593820644965</v>
      </c>
      <c r="N63" s="30">
        <f t="shared" si="5"/>
        <v>35305.197147989988</v>
      </c>
      <c r="O63" s="1">
        <v>115</v>
      </c>
      <c r="P63" s="30">
        <f t="shared" si="6"/>
        <v>17652.598573994994</v>
      </c>
      <c r="Q63" s="1">
        <f t="shared" si="10"/>
        <v>12000</v>
      </c>
      <c r="R63" s="1">
        <v>20</v>
      </c>
      <c r="S63" s="48">
        <f t="shared" si="7"/>
        <v>23536.798098659991</v>
      </c>
    </row>
    <row r="64" spans="1:19" x14ac:dyDescent="0.2">
      <c r="A64" s="5"/>
      <c r="B64" s="17" t="s">
        <v>148</v>
      </c>
      <c r="C64" s="17" t="s">
        <v>126</v>
      </c>
      <c r="D64" s="18">
        <v>18</v>
      </c>
      <c r="E64" s="17">
        <f t="shared" si="24"/>
        <v>130759.98943699995</v>
      </c>
      <c r="F64" s="17">
        <f t="shared" si="23"/>
        <v>2353679.809865999</v>
      </c>
      <c r="G64" s="17">
        <v>15000</v>
      </c>
      <c r="H64" s="17">
        <f t="shared" si="21"/>
        <v>470735.96197319985</v>
      </c>
      <c r="I64" s="19">
        <f t="shared" si="8"/>
        <v>12659.332277033329</v>
      </c>
      <c r="J64" s="20">
        <f t="shared" si="17"/>
        <v>6677.8176056545435</v>
      </c>
      <c r="K64" s="20">
        <f t="shared" si="18"/>
        <v>78455.99366219998</v>
      </c>
      <c r="L64" s="21">
        <f t="shared" si="19"/>
        <v>1882943.8478927994</v>
      </c>
      <c r="M64" s="22">
        <f t="shared" si="11"/>
        <v>88629.593820644965</v>
      </c>
      <c r="N64" s="30">
        <f t="shared" si="5"/>
        <v>35305.197147989988</v>
      </c>
      <c r="O64" s="1">
        <v>115</v>
      </c>
      <c r="P64" s="30">
        <f t="shared" si="6"/>
        <v>17652.598573994994</v>
      </c>
      <c r="Q64" s="1">
        <f t="shared" si="10"/>
        <v>12000</v>
      </c>
      <c r="R64" s="1">
        <v>20</v>
      </c>
      <c r="S64" s="48">
        <f t="shared" si="7"/>
        <v>23536.798098659991</v>
      </c>
    </row>
    <row r="65" spans="1:19" x14ac:dyDescent="0.2">
      <c r="A65" s="5"/>
      <c r="B65" s="17" t="s">
        <v>147</v>
      </c>
      <c r="C65" s="17" t="s">
        <v>126</v>
      </c>
      <c r="D65" s="18">
        <v>18</v>
      </c>
      <c r="E65" s="17">
        <f t="shared" si="24"/>
        <v>130759.98943699995</v>
      </c>
      <c r="F65" s="17">
        <f t="shared" si="23"/>
        <v>2353679.809865999</v>
      </c>
      <c r="G65" s="17">
        <v>15000</v>
      </c>
      <c r="H65" s="17">
        <f t="shared" si="21"/>
        <v>470735.96197319985</v>
      </c>
      <c r="I65" s="19">
        <f t="shared" si="8"/>
        <v>12659.332277033329</v>
      </c>
      <c r="J65" s="20">
        <f t="shared" si="17"/>
        <v>6677.8176056545435</v>
      </c>
      <c r="K65" s="20">
        <f t="shared" si="18"/>
        <v>78455.99366219998</v>
      </c>
      <c r="L65" s="21">
        <f t="shared" si="19"/>
        <v>1882943.8478927994</v>
      </c>
      <c r="M65" s="22">
        <f t="shared" si="11"/>
        <v>88629.593820644965</v>
      </c>
      <c r="N65" s="30">
        <f t="shared" si="5"/>
        <v>35305.197147989988</v>
      </c>
      <c r="O65" s="1">
        <v>115</v>
      </c>
      <c r="P65" s="30">
        <f t="shared" si="6"/>
        <v>17652.598573994994</v>
      </c>
      <c r="Q65" s="1">
        <f t="shared" si="10"/>
        <v>12000</v>
      </c>
      <c r="R65" s="1">
        <v>20</v>
      </c>
      <c r="S65" s="48">
        <f t="shared" si="7"/>
        <v>23536.798098659991</v>
      </c>
    </row>
    <row r="66" spans="1:19" x14ac:dyDescent="0.2">
      <c r="A66" s="5"/>
      <c r="B66" s="17" t="s">
        <v>146</v>
      </c>
      <c r="C66" s="17" t="s">
        <v>126</v>
      </c>
      <c r="D66" s="18">
        <v>23.88</v>
      </c>
      <c r="E66" s="17">
        <f t="shared" si="24"/>
        <v>130759.98943699995</v>
      </c>
      <c r="F66" s="17">
        <f t="shared" si="23"/>
        <v>3122548.547755559</v>
      </c>
      <c r="G66" s="17">
        <v>15000</v>
      </c>
      <c r="H66" s="17">
        <f t="shared" si="21"/>
        <v>624509.7095511118</v>
      </c>
      <c r="I66" s="19">
        <f t="shared" si="8"/>
        <v>16930.82526530866</v>
      </c>
      <c r="J66" s="20">
        <f t="shared" si="17"/>
        <v>9007.7228719865416</v>
      </c>
      <c r="K66" s="20">
        <f t="shared" si="18"/>
        <v>104084.95159185196</v>
      </c>
      <c r="L66" s="21">
        <f t="shared" si="19"/>
        <v>2498038.8382044472</v>
      </c>
      <c r="M66" s="22">
        <f t="shared" si="11"/>
        <v>113617.82780205566</v>
      </c>
      <c r="N66" s="30">
        <f t="shared" si="5"/>
        <v>46838.22821633338</v>
      </c>
      <c r="O66" s="1">
        <v>115</v>
      </c>
      <c r="P66" s="30">
        <f t="shared" si="6"/>
        <v>23419.11410816669</v>
      </c>
      <c r="Q66" s="1">
        <f t="shared" si="10"/>
        <v>12000</v>
      </c>
      <c r="R66" s="1">
        <v>20</v>
      </c>
      <c r="S66" s="48">
        <f t="shared" si="7"/>
        <v>31225.48547755559</v>
      </c>
    </row>
    <row r="67" spans="1:19" x14ac:dyDescent="0.2">
      <c r="A67" s="5"/>
      <c r="B67" s="17" t="s">
        <v>145</v>
      </c>
      <c r="C67" s="17" t="s">
        <v>126</v>
      </c>
      <c r="D67" s="18">
        <v>13.95</v>
      </c>
      <c r="E67" s="17">
        <f t="shared" si="24"/>
        <v>130759.98943699995</v>
      </c>
      <c r="F67" s="17">
        <f t="shared" si="23"/>
        <v>1824101.8526461492</v>
      </c>
      <c r="G67" s="17">
        <v>15000</v>
      </c>
      <c r="H67" s="17">
        <f t="shared" si="21"/>
        <v>364820.37052922987</v>
      </c>
      <c r="I67" s="19">
        <f t="shared" si="8"/>
        <v>9717.2325147008305</v>
      </c>
      <c r="J67" s="20">
        <f t="shared" si="17"/>
        <v>5073.0359171095433</v>
      </c>
      <c r="K67" s="20">
        <f t="shared" si="18"/>
        <v>60803.395088204976</v>
      </c>
      <c r="L67" s="21">
        <f t="shared" si="19"/>
        <v>1459281.4821169195</v>
      </c>
      <c r="M67" s="22">
        <f t="shared" si="11"/>
        <v>71418.310210999858</v>
      </c>
      <c r="N67" s="30">
        <f t="shared" si="5"/>
        <v>27361.527789692238</v>
      </c>
      <c r="O67" s="1">
        <v>115</v>
      </c>
      <c r="P67" s="30">
        <f t="shared" si="6"/>
        <v>13680.763894846119</v>
      </c>
      <c r="Q67" s="1">
        <f t="shared" si="10"/>
        <v>12000</v>
      </c>
      <c r="R67" s="1">
        <v>20</v>
      </c>
      <c r="S67" s="48">
        <f t="shared" si="7"/>
        <v>18241.018526461492</v>
      </c>
    </row>
    <row r="68" spans="1:19" x14ac:dyDescent="0.2">
      <c r="A68" s="5"/>
      <c r="B68" s="17" t="s">
        <v>144</v>
      </c>
      <c r="C68" s="17" t="s">
        <v>126</v>
      </c>
      <c r="D68" s="18">
        <v>13.95</v>
      </c>
      <c r="E68" s="17">
        <f t="shared" si="24"/>
        <v>130759.98943699995</v>
      </c>
      <c r="F68" s="17">
        <f t="shared" si="23"/>
        <v>1824101.8526461492</v>
      </c>
      <c r="G68" s="17">
        <v>15000</v>
      </c>
      <c r="H68" s="17">
        <f t="shared" si="21"/>
        <v>364820.37052922987</v>
      </c>
      <c r="I68" s="19">
        <f t="shared" si="8"/>
        <v>9717.2325147008305</v>
      </c>
      <c r="J68" s="20">
        <f t="shared" si="17"/>
        <v>5073.0359171095433</v>
      </c>
      <c r="K68" s="20">
        <f t="shared" si="18"/>
        <v>60803.395088204976</v>
      </c>
      <c r="L68" s="21">
        <f t="shared" si="19"/>
        <v>1459281.4821169195</v>
      </c>
      <c r="M68" s="22">
        <f t="shared" si="11"/>
        <v>71418.310210999858</v>
      </c>
      <c r="N68" s="30">
        <f t="shared" si="5"/>
        <v>27361.527789692238</v>
      </c>
      <c r="O68" s="1">
        <v>115</v>
      </c>
      <c r="P68" s="30">
        <f t="shared" si="6"/>
        <v>13680.763894846119</v>
      </c>
      <c r="Q68" s="1">
        <f t="shared" si="10"/>
        <v>12000</v>
      </c>
      <c r="R68" s="1">
        <v>20</v>
      </c>
      <c r="S68" s="48">
        <f t="shared" si="7"/>
        <v>18241.018526461492</v>
      </c>
    </row>
    <row r="69" spans="1:19" x14ac:dyDescent="0.2">
      <c r="A69" s="5"/>
      <c r="B69" s="17" t="s">
        <v>143</v>
      </c>
      <c r="C69" s="17" t="s">
        <v>126</v>
      </c>
      <c r="D69" s="18">
        <v>15.75</v>
      </c>
      <c r="E69" s="17">
        <f t="shared" si="24"/>
        <v>130759.98943699995</v>
      </c>
      <c r="F69" s="17">
        <f t="shared" si="23"/>
        <v>2059469.8336327493</v>
      </c>
      <c r="G69" s="17">
        <v>15000</v>
      </c>
      <c r="H69" s="17">
        <f t="shared" si="21"/>
        <v>411893.9667265499</v>
      </c>
      <c r="I69" s="19">
        <f t="shared" si="8"/>
        <v>11024.83240907083</v>
      </c>
      <c r="J69" s="20">
        <f t="shared" si="17"/>
        <v>5786.2722231295438</v>
      </c>
      <c r="K69" s="20">
        <f t="shared" si="18"/>
        <v>68648.994454424988</v>
      </c>
      <c r="L69" s="21">
        <f t="shared" si="19"/>
        <v>1647575.8669061996</v>
      </c>
      <c r="M69" s="22">
        <f t="shared" si="11"/>
        <v>79067.769593064353</v>
      </c>
      <c r="N69" s="30">
        <f t="shared" si="5"/>
        <v>30892.047504491238</v>
      </c>
      <c r="O69" s="1">
        <v>115</v>
      </c>
      <c r="P69" s="30">
        <f t="shared" si="6"/>
        <v>15446.023752245619</v>
      </c>
      <c r="Q69" s="1">
        <f>Q68</f>
        <v>12000</v>
      </c>
      <c r="R69" s="1">
        <v>20</v>
      </c>
      <c r="S69" s="48">
        <f t="shared" si="7"/>
        <v>20594.698336327492</v>
      </c>
    </row>
    <row r="70" spans="1:19" x14ac:dyDescent="0.2">
      <c r="A70" s="5"/>
      <c r="B70" s="17" t="s">
        <v>142</v>
      </c>
      <c r="C70" s="17" t="s">
        <v>126</v>
      </c>
      <c r="D70" s="18">
        <v>18.899999999999999</v>
      </c>
      <c r="E70" s="17">
        <f t="shared" si="24"/>
        <v>130759.98943699995</v>
      </c>
      <c r="F70" s="17">
        <f t="shared" si="23"/>
        <v>2471363.8003592989</v>
      </c>
      <c r="G70" s="17">
        <v>15000</v>
      </c>
      <c r="H70" s="17">
        <f t="shared" si="21"/>
        <v>494272.76007185981</v>
      </c>
      <c r="I70" s="19">
        <f t="shared" si="8"/>
        <v>13313.132224218329</v>
      </c>
      <c r="J70" s="20">
        <f t="shared" si="17"/>
        <v>7034.4357586645428</v>
      </c>
      <c r="K70" s="20">
        <f t="shared" si="18"/>
        <v>82378.793345309969</v>
      </c>
      <c r="L70" s="21">
        <f t="shared" si="19"/>
        <v>1977091.0402874392</v>
      </c>
      <c r="M70" s="22">
        <f t="shared" si="11"/>
        <v>92454.323511677212</v>
      </c>
      <c r="N70" s="30">
        <f t="shared" si="5"/>
        <v>37070.457005389486</v>
      </c>
      <c r="O70" s="1">
        <v>115</v>
      </c>
      <c r="P70" s="30">
        <f t="shared" si="6"/>
        <v>18535.228502694743</v>
      </c>
      <c r="Q70" s="1">
        <f>Q69</f>
        <v>12000</v>
      </c>
      <c r="R70" s="1">
        <v>20</v>
      </c>
      <c r="S70" s="48">
        <f t="shared" si="7"/>
        <v>24713.638003592991</v>
      </c>
    </row>
    <row r="71" spans="1:19" x14ac:dyDescent="0.2">
      <c r="A71" s="5"/>
      <c r="B71" s="17" t="s">
        <v>141</v>
      </c>
      <c r="C71" s="17" t="s">
        <v>126</v>
      </c>
      <c r="D71" s="18">
        <v>18.899999999999999</v>
      </c>
      <c r="E71" s="17">
        <f t="shared" si="24"/>
        <v>130759.98943699995</v>
      </c>
      <c r="F71" s="17">
        <f t="shared" si="23"/>
        <v>2471363.8003592989</v>
      </c>
      <c r="G71" s="17">
        <v>15000</v>
      </c>
      <c r="H71" s="17">
        <f t="shared" si="21"/>
        <v>494272.76007185981</v>
      </c>
      <c r="I71" s="19">
        <f t="shared" si="8"/>
        <v>13313.132224218329</v>
      </c>
      <c r="J71" s="20">
        <f t="shared" si="17"/>
        <v>7034.4357586645428</v>
      </c>
      <c r="K71" s="20">
        <f t="shared" si="18"/>
        <v>82378.793345309969</v>
      </c>
      <c r="L71" s="21">
        <f t="shared" si="19"/>
        <v>1977091.0402874392</v>
      </c>
      <c r="M71" s="22">
        <f t="shared" si="11"/>
        <v>92454.323511677212</v>
      </c>
      <c r="N71" s="30">
        <f t="shared" si="5"/>
        <v>37070.457005389486</v>
      </c>
      <c r="O71" s="1">
        <v>115</v>
      </c>
      <c r="P71" s="30">
        <f t="shared" si="6"/>
        <v>18535.228502694743</v>
      </c>
      <c r="Q71" s="1">
        <f t="shared" ref="Q71:Q104" si="25">Q70</f>
        <v>12000</v>
      </c>
      <c r="R71" s="1">
        <v>20</v>
      </c>
      <c r="S71" s="48">
        <f t="shared" si="7"/>
        <v>24713.638003592991</v>
      </c>
    </row>
    <row r="72" spans="1:19" x14ac:dyDescent="0.2">
      <c r="A72" s="5"/>
      <c r="B72" s="17" t="s">
        <v>140</v>
      </c>
      <c r="C72" s="17" t="s">
        <v>126</v>
      </c>
      <c r="D72" s="18">
        <v>15.66</v>
      </c>
      <c r="E72" s="17">
        <f t="shared" si="24"/>
        <v>130759.98943699995</v>
      </c>
      <c r="F72" s="17">
        <f t="shared" si="23"/>
        <v>2047701.4345834192</v>
      </c>
      <c r="G72" s="17">
        <v>15000</v>
      </c>
      <c r="H72" s="17">
        <f t="shared" si="21"/>
        <v>409540.28691668389</v>
      </c>
      <c r="I72" s="19">
        <f t="shared" si="8"/>
        <v>10959.45241435233</v>
      </c>
      <c r="J72" s="20">
        <f t="shared" si="17"/>
        <v>5750.6104078285434</v>
      </c>
      <c r="K72" s="20">
        <f t="shared" si="18"/>
        <v>68256.714486113982</v>
      </c>
      <c r="L72" s="21">
        <f t="shared" si="19"/>
        <v>1638161.1476667356</v>
      </c>
      <c r="M72" s="22">
        <f t="shared" si="11"/>
        <v>78685.296623961127</v>
      </c>
      <c r="N72" s="30">
        <f t="shared" si="5"/>
        <v>30715.521518751288</v>
      </c>
      <c r="O72" s="1">
        <v>115</v>
      </c>
      <c r="P72" s="30">
        <f t="shared" si="6"/>
        <v>15357.760759375644</v>
      </c>
      <c r="Q72" s="1">
        <f t="shared" si="25"/>
        <v>12000</v>
      </c>
      <c r="R72" s="1">
        <v>20</v>
      </c>
      <c r="S72" s="48">
        <f t="shared" si="7"/>
        <v>20477.014345834192</v>
      </c>
    </row>
    <row r="73" spans="1:19" x14ac:dyDescent="0.2">
      <c r="A73" s="5"/>
      <c r="B73" s="17" t="s">
        <v>139</v>
      </c>
      <c r="C73" s="17" t="s">
        <v>126</v>
      </c>
      <c r="D73" s="18">
        <v>18</v>
      </c>
      <c r="E73" s="17">
        <f>E72*1.015</f>
        <v>132721.38927855494</v>
      </c>
      <c r="F73" s="17">
        <f t="shared" ref="F73:F85" si="26">+E73*D73</f>
        <v>2388985.0070139887</v>
      </c>
      <c r="G73" s="17">
        <v>15000</v>
      </c>
      <c r="H73" s="17">
        <f t="shared" si="21"/>
        <v>477797.00140279776</v>
      </c>
      <c r="I73" s="19">
        <f t="shared" si="8"/>
        <v>12855.472261188826</v>
      </c>
      <c r="J73" s="20">
        <f t="shared" si="17"/>
        <v>6784.8030515575419</v>
      </c>
      <c r="K73" s="20">
        <f t="shared" si="18"/>
        <v>79632.833567132955</v>
      </c>
      <c r="L73" s="21">
        <f t="shared" si="19"/>
        <v>1911188.005611191</v>
      </c>
      <c r="M73" s="22">
        <f t="shared" si="11"/>
        <v>89777.012727954629</v>
      </c>
      <c r="N73" s="30">
        <f t="shared" si="5"/>
        <v>35834.775105209832</v>
      </c>
      <c r="O73" s="1">
        <v>115</v>
      </c>
      <c r="P73" s="30">
        <f t="shared" si="6"/>
        <v>17917.387552604916</v>
      </c>
      <c r="Q73" s="1">
        <f t="shared" si="25"/>
        <v>12000</v>
      </c>
      <c r="R73" s="1">
        <v>20</v>
      </c>
      <c r="S73" s="48">
        <f t="shared" si="7"/>
        <v>23889.850070139888</v>
      </c>
    </row>
    <row r="74" spans="1:19" x14ac:dyDescent="0.2">
      <c r="A74" s="5"/>
      <c r="B74" s="17" t="s">
        <v>138</v>
      </c>
      <c r="C74" s="17" t="s">
        <v>126</v>
      </c>
      <c r="D74" s="18">
        <v>18</v>
      </c>
      <c r="E74" s="17">
        <f>E73</f>
        <v>132721.38927855494</v>
      </c>
      <c r="F74" s="17">
        <f t="shared" si="26"/>
        <v>2388985.0070139887</v>
      </c>
      <c r="G74" s="17">
        <v>15000</v>
      </c>
      <c r="H74" s="17">
        <f t="shared" si="21"/>
        <v>477797.00140279776</v>
      </c>
      <c r="I74" s="19">
        <f t="shared" si="8"/>
        <v>12855.472261188826</v>
      </c>
      <c r="J74" s="20">
        <f t="shared" si="17"/>
        <v>6784.8030515575419</v>
      </c>
      <c r="K74" s="20">
        <f t="shared" si="18"/>
        <v>79632.833567132955</v>
      </c>
      <c r="L74" s="21">
        <f t="shared" si="19"/>
        <v>1911188.005611191</v>
      </c>
      <c r="M74" s="22">
        <f t="shared" si="11"/>
        <v>89777.012727954629</v>
      </c>
      <c r="N74" s="30">
        <f t="shared" si="5"/>
        <v>35834.775105209832</v>
      </c>
      <c r="O74" s="1">
        <v>115</v>
      </c>
      <c r="P74" s="30">
        <f t="shared" si="6"/>
        <v>17917.387552604916</v>
      </c>
      <c r="Q74" s="1">
        <f t="shared" si="25"/>
        <v>12000</v>
      </c>
      <c r="R74" s="1">
        <v>20</v>
      </c>
      <c r="S74" s="48">
        <f t="shared" si="7"/>
        <v>23889.850070139888</v>
      </c>
    </row>
    <row r="75" spans="1:19" x14ac:dyDescent="0.2">
      <c r="A75" s="5"/>
      <c r="B75" s="17" t="s">
        <v>137</v>
      </c>
      <c r="C75" s="17" t="s">
        <v>126</v>
      </c>
      <c r="D75" s="18">
        <v>18</v>
      </c>
      <c r="E75" s="17">
        <f t="shared" ref="E75:E85" si="27">E74</f>
        <v>132721.38927855494</v>
      </c>
      <c r="F75" s="17">
        <f t="shared" si="26"/>
        <v>2388985.0070139887</v>
      </c>
      <c r="G75" s="17">
        <v>15000</v>
      </c>
      <c r="H75" s="17">
        <f t="shared" si="21"/>
        <v>477797.00140279776</v>
      </c>
      <c r="I75" s="19">
        <f t="shared" si="8"/>
        <v>12855.472261188826</v>
      </c>
      <c r="J75" s="20">
        <f t="shared" si="17"/>
        <v>6784.8030515575419</v>
      </c>
      <c r="K75" s="20">
        <f t="shared" si="18"/>
        <v>79632.833567132955</v>
      </c>
      <c r="L75" s="21">
        <f t="shared" si="19"/>
        <v>1911188.005611191</v>
      </c>
      <c r="M75" s="22">
        <f t="shared" si="11"/>
        <v>89777.012727954629</v>
      </c>
      <c r="N75" s="30">
        <f t="shared" si="5"/>
        <v>35834.775105209832</v>
      </c>
      <c r="O75" s="1">
        <v>115</v>
      </c>
      <c r="P75" s="30">
        <f t="shared" si="6"/>
        <v>17917.387552604916</v>
      </c>
      <c r="Q75" s="1">
        <f t="shared" si="25"/>
        <v>12000</v>
      </c>
      <c r="R75" s="1">
        <v>20</v>
      </c>
      <c r="S75" s="48">
        <f t="shared" si="7"/>
        <v>23889.850070139888</v>
      </c>
    </row>
    <row r="76" spans="1:19" x14ac:dyDescent="0.2">
      <c r="A76" s="5"/>
      <c r="B76" s="17" t="s">
        <v>136</v>
      </c>
      <c r="C76" s="17" t="s">
        <v>126</v>
      </c>
      <c r="D76" s="18">
        <v>18</v>
      </c>
      <c r="E76" s="17">
        <f t="shared" si="27"/>
        <v>132721.38927855494</v>
      </c>
      <c r="F76" s="17">
        <f t="shared" si="26"/>
        <v>2388985.0070139887</v>
      </c>
      <c r="G76" s="17">
        <v>15000</v>
      </c>
      <c r="H76" s="17">
        <f t="shared" si="21"/>
        <v>477797.00140279776</v>
      </c>
      <c r="I76" s="19">
        <f t="shared" si="8"/>
        <v>12855.472261188826</v>
      </c>
      <c r="J76" s="20">
        <f t="shared" ref="J76:J99" si="28">(F76*0.1-G76)/33</f>
        <v>6784.8030515575419</v>
      </c>
      <c r="K76" s="20">
        <f t="shared" ref="K76:K99" si="29">F76*0.1/3</f>
        <v>79632.833567132955</v>
      </c>
      <c r="L76" s="21">
        <f t="shared" ref="L76:L99" si="30">F76*0.8</f>
        <v>1911188.005611191</v>
      </c>
      <c r="M76" s="22">
        <f t="shared" si="11"/>
        <v>89777.012727954629</v>
      </c>
      <c r="N76" s="30">
        <f t="shared" ref="N76:N139" si="31">F76*$N$9</f>
        <v>35834.775105209832</v>
      </c>
      <c r="O76" s="1">
        <v>115</v>
      </c>
      <c r="P76" s="30">
        <f t="shared" ref="P76:P139" si="32">F76*$P$9</f>
        <v>17917.387552604916</v>
      </c>
      <c r="Q76" s="1">
        <f t="shared" si="25"/>
        <v>12000</v>
      </c>
      <c r="R76" s="1">
        <v>20</v>
      </c>
      <c r="S76" s="48">
        <f t="shared" ref="S76:S139" si="33">$S$9*F76</f>
        <v>23889.850070139888</v>
      </c>
    </row>
    <row r="77" spans="1:19" x14ac:dyDescent="0.2">
      <c r="A77" s="5"/>
      <c r="B77" s="17" t="s">
        <v>135</v>
      </c>
      <c r="C77" s="17" t="s">
        <v>126</v>
      </c>
      <c r="D77" s="18">
        <v>18</v>
      </c>
      <c r="E77" s="17">
        <f t="shared" si="27"/>
        <v>132721.38927855494</v>
      </c>
      <c r="F77" s="17">
        <f t="shared" si="26"/>
        <v>2388985.0070139887</v>
      </c>
      <c r="G77" s="17">
        <v>15000</v>
      </c>
      <c r="H77" s="17">
        <f t="shared" si="21"/>
        <v>477797.00140279776</v>
      </c>
      <c r="I77" s="19">
        <f t="shared" ref="I77:I99" si="34">(H77-G77)/36</f>
        <v>12855.472261188826</v>
      </c>
      <c r="J77" s="20">
        <f t="shared" si="28"/>
        <v>6784.8030515575419</v>
      </c>
      <c r="K77" s="20">
        <f t="shared" si="29"/>
        <v>79632.833567132955</v>
      </c>
      <c r="L77" s="21">
        <f t="shared" si="30"/>
        <v>1911188.005611191</v>
      </c>
      <c r="M77" s="22">
        <f t="shared" ref="M77:M99" si="35">SUM(N77:T77)</f>
        <v>89777.012727954629</v>
      </c>
      <c r="N77" s="30">
        <f t="shared" si="31"/>
        <v>35834.775105209832</v>
      </c>
      <c r="O77" s="1">
        <v>115</v>
      </c>
      <c r="P77" s="30">
        <f t="shared" si="32"/>
        <v>17917.387552604916</v>
      </c>
      <c r="Q77" s="1">
        <f t="shared" si="25"/>
        <v>12000</v>
      </c>
      <c r="R77" s="1">
        <v>20</v>
      </c>
      <c r="S77" s="48">
        <f t="shared" si="33"/>
        <v>23889.850070139888</v>
      </c>
    </row>
    <row r="78" spans="1:19" x14ac:dyDescent="0.2">
      <c r="A78" s="5"/>
      <c r="B78" s="17" t="s">
        <v>134</v>
      </c>
      <c r="C78" s="17" t="s">
        <v>126</v>
      </c>
      <c r="D78" s="18">
        <v>18</v>
      </c>
      <c r="E78" s="17">
        <f t="shared" si="27"/>
        <v>132721.38927855494</v>
      </c>
      <c r="F78" s="17">
        <f t="shared" si="26"/>
        <v>2388985.0070139887</v>
      </c>
      <c r="G78" s="17">
        <v>15000</v>
      </c>
      <c r="H78" s="17">
        <f t="shared" si="21"/>
        <v>477797.00140279776</v>
      </c>
      <c r="I78" s="19">
        <f t="shared" si="34"/>
        <v>12855.472261188826</v>
      </c>
      <c r="J78" s="20">
        <f t="shared" si="28"/>
        <v>6784.8030515575419</v>
      </c>
      <c r="K78" s="20">
        <f t="shared" si="29"/>
        <v>79632.833567132955</v>
      </c>
      <c r="L78" s="21">
        <f t="shared" si="30"/>
        <v>1911188.005611191</v>
      </c>
      <c r="M78" s="22">
        <f t="shared" si="35"/>
        <v>89777.012727954629</v>
      </c>
      <c r="N78" s="30">
        <f t="shared" si="31"/>
        <v>35834.775105209832</v>
      </c>
      <c r="O78" s="1">
        <v>115</v>
      </c>
      <c r="P78" s="30">
        <f t="shared" si="32"/>
        <v>17917.387552604916</v>
      </c>
      <c r="Q78" s="1">
        <f t="shared" si="25"/>
        <v>12000</v>
      </c>
      <c r="R78" s="1">
        <v>20</v>
      </c>
      <c r="S78" s="48">
        <f t="shared" si="33"/>
        <v>23889.850070139888</v>
      </c>
    </row>
    <row r="79" spans="1:19" x14ac:dyDescent="0.2">
      <c r="A79" s="5"/>
      <c r="B79" s="17" t="s">
        <v>133</v>
      </c>
      <c r="C79" s="17" t="s">
        <v>126</v>
      </c>
      <c r="D79" s="18">
        <v>23.88</v>
      </c>
      <c r="E79" s="17">
        <f t="shared" si="27"/>
        <v>132721.38927855494</v>
      </c>
      <c r="F79" s="17">
        <f t="shared" si="26"/>
        <v>3169386.7759718918</v>
      </c>
      <c r="G79" s="17">
        <v>15000</v>
      </c>
      <c r="H79" s="17">
        <f t="shared" si="21"/>
        <v>633877.35519437841</v>
      </c>
      <c r="I79" s="19">
        <f t="shared" si="34"/>
        <v>17191.037644288288</v>
      </c>
      <c r="J79" s="20">
        <f t="shared" si="28"/>
        <v>9149.6568968845222</v>
      </c>
      <c r="K79" s="20">
        <f t="shared" si="29"/>
        <v>105646.22586572974</v>
      </c>
      <c r="L79" s="21">
        <f t="shared" si="30"/>
        <v>2535509.4207775136</v>
      </c>
      <c r="M79" s="22">
        <f t="shared" si="35"/>
        <v>115140.0702190865</v>
      </c>
      <c r="N79" s="30">
        <f t="shared" si="31"/>
        <v>47540.801639578378</v>
      </c>
      <c r="O79" s="1">
        <v>115</v>
      </c>
      <c r="P79" s="30">
        <f t="shared" si="32"/>
        <v>23770.400819789189</v>
      </c>
      <c r="Q79" s="1">
        <f t="shared" si="25"/>
        <v>12000</v>
      </c>
      <c r="R79" s="1">
        <v>20</v>
      </c>
      <c r="S79" s="48">
        <f t="shared" si="33"/>
        <v>31693.86775971892</v>
      </c>
    </row>
    <row r="80" spans="1:19" x14ac:dyDescent="0.2">
      <c r="A80" s="5"/>
      <c r="B80" s="17" t="s">
        <v>132</v>
      </c>
      <c r="C80" s="17" t="s">
        <v>126</v>
      </c>
      <c r="D80" s="18">
        <v>13.95</v>
      </c>
      <c r="E80" s="17">
        <f t="shared" si="27"/>
        <v>132721.38927855494</v>
      </c>
      <c r="F80" s="17">
        <f t="shared" si="26"/>
        <v>1851463.3804358414</v>
      </c>
      <c r="G80" s="17">
        <v>15000</v>
      </c>
      <c r="H80" s="17">
        <f t="shared" si="21"/>
        <v>370292.67608716828</v>
      </c>
      <c r="I80" s="19">
        <f t="shared" si="34"/>
        <v>9869.2410024213405</v>
      </c>
      <c r="J80" s="20">
        <f t="shared" si="28"/>
        <v>5155.9496376843681</v>
      </c>
      <c r="K80" s="20">
        <f t="shared" si="29"/>
        <v>61715.446014528046</v>
      </c>
      <c r="L80" s="21">
        <f t="shared" si="30"/>
        <v>1481170.7043486731</v>
      </c>
      <c r="M80" s="22">
        <f t="shared" si="35"/>
        <v>72307.559864164839</v>
      </c>
      <c r="N80" s="30">
        <f t="shared" si="31"/>
        <v>27771.95070653762</v>
      </c>
      <c r="O80" s="1">
        <v>115</v>
      </c>
      <c r="P80" s="30">
        <f t="shared" si="32"/>
        <v>13885.97535326881</v>
      </c>
      <c r="Q80" s="1">
        <f t="shared" si="25"/>
        <v>12000</v>
      </c>
      <c r="R80" s="1">
        <v>20</v>
      </c>
      <c r="S80" s="48">
        <f t="shared" si="33"/>
        <v>18514.633804358415</v>
      </c>
    </row>
    <row r="81" spans="1:19" x14ac:dyDescent="0.2">
      <c r="A81" s="5"/>
      <c r="B81" s="17" t="s">
        <v>131</v>
      </c>
      <c r="C81" s="17" t="s">
        <v>126</v>
      </c>
      <c r="D81" s="18">
        <v>13.95</v>
      </c>
      <c r="E81" s="17">
        <f t="shared" si="27"/>
        <v>132721.38927855494</v>
      </c>
      <c r="F81" s="17">
        <f t="shared" si="26"/>
        <v>1851463.3804358414</v>
      </c>
      <c r="G81" s="17">
        <v>15000</v>
      </c>
      <c r="H81" s="17">
        <f t="shared" si="21"/>
        <v>370292.67608716828</v>
      </c>
      <c r="I81" s="19">
        <f t="shared" si="34"/>
        <v>9869.2410024213405</v>
      </c>
      <c r="J81" s="20">
        <f t="shared" si="28"/>
        <v>5155.9496376843681</v>
      </c>
      <c r="K81" s="20">
        <f t="shared" si="29"/>
        <v>61715.446014528046</v>
      </c>
      <c r="L81" s="21">
        <f t="shared" si="30"/>
        <v>1481170.7043486731</v>
      </c>
      <c r="M81" s="22">
        <f t="shared" si="35"/>
        <v>72307.559864164839</v>
      </c>
      <c r="N81" s="30">
        <f t="shared" si="31"/>
        <v>27771.95070653762</v>
      </c>
      <c r="O81" s="1">
        <v>115</v>
      </c>
      <c r="P81" s="30">
        <f t="shared" si="32"/>
        <v>13885.97535326881</v>
      </c>
      <c r="Q81" s="1">
        <f t="shared" si="25"/>
        <v>12000</v>
      </c>
      <c r="R81" s="1">
        <v>20</v>
      </c>
      <c r="S81" s="48">
        <f t="shared" si="33"/>
        <v>18514.633804358415</v>
      </c>
    </row>
    <row r="82" spans="1:19" x14ac:dyDescent="0.2">
      <c r="A82" s="5"/>
      <c r="B82" s="17" t="s">
        <v>130</v>
      </c>
      <c r="C82" s="17" t="s">
        <v>126</v>
      </c>
      <c r="D82" s="18">
        <v>15.75</v>
      </c>
      <c r="E82" s="17">
        <f t="shared" si="27"/>
        <v>132721.38927855494</v>
      </c>
      <c r="F82" s="17">
        <f t="shared" si="26"/>
        <v>2090361.8811372402</v>
      </c>
      <c r="G82" s="17">
        <v>15000</v>
      </c>
      <c r="H82" s="17">
        <f t="shared" si="21"/>
        <v>418072.37622744805</v>
      </c>
      <c r="I82" s="19">
        <f t="shared" si="34"/>
        <v>11196.454895206891</v>
      </c>
      <c r="J82" s="20">
        <f t="shared" si="28"/>
        <v>5879.8844882946678</v>
      </c>
      <c r="K82" s="20">
        <f t="shared" si="29"/>
        <v>69678.729371241338</v>
      </c>
      <c r="L82" s="21">
        <f t="shared" si="30"/>
        <v>1672289.5049097922</v>
      </c>
      <c r="M82" s="22">
        <f t="shared" si="35"/>
        <v>80071.761136960311</v>
      </c>
      <c r="N82" s="30">
        <f t="shared" si="31"/>
        <v>31355.428217058601</v>
      </c>
      <c r="O82" s="1">
        <v>115</v>
      </c>
      <c r="P82" s="30">
        <f t="shared" si="32"/>
        <v>15677.714108529301</v>
      </c>
      <c r="Q82" s="1">
        <f t="shared" si="25"/>
        <v>12000</v>
      </c>
      <c r="R82" s="1">
        <v>20</v>
      </c>
      <c r="S82" s="48">
        <f t="shared" si="33"/>
        <v>20903.618811372402</v>
      </c>
    </row>
    <row r="83" spans="1:19" x14ac:dyDescent="0.2">
      <c r="A83" s="5"/>
      <c r="B83" s="17" t="s">
        <v>129</v>
      </c>
      <c r="C83" s="17" t="s">
        <v>126</v>
      </c>
      <c r="D83" s="18">
        <v>18.899999999999999</v>
      </c>
      <c r="E83" s="17">
        <f t="shared" si="27"/>
        <v>132721.38927855494</v>
      </c>
      <c r="F83" s="17">
        <f t="shared" si="26"/>
        <v>2508434.257364688</v>
      </c>
      <c r="G83" s="17">
        <v>15000</v>
      </c>
      <c r="H83" s="17">
        <f t="shared" si="21"/>
        <v>501686.85147293762</v>
      </c>
      <c r="I83" s="19">
        <f t="shared" si="34"/>
        <v>13519.079207581601</v>
      </c>
      <c r="J83" s="20">
        <f t="shared" si="28"/>
        <v>7146.7704768626909</v>
      </c>
      <c r="K83" s="20">
        <f t="shared" si="29"/>
        <v>83614.475245489608</v>
      </c>
      <c r="L83" s="21">
        <f t="shared" si="30"/>
        <v>2006747.4058917505</v>
      </c>
      <c r="M83" s="22">
        <f t="shared" si="35"/>
        <v>93659.11336435235</v>
      </c>
      <c r="N83" s="30">
        <f t="shared" si="31"/>
        <v>37626.513860470317</v>
      </c>
      <c r="O83" s="1">
        <v>115</v>
      </c>
      <c r="P83" s="30">
        <f t="shared" si="32"/>
        <v>18813.256930235159</v>
      </c>
      <c r="Q83" s="1">
        <f t="shared" si="25"/>
        <v>12000</v>
      </c>
      <c r="R83" s="1">
        <v>20</v>
      </c>
      <c r="S83" s="48">
        <f t="shared" si="33"/>
        <v>25084.342573646882</v>
      </c>
    </row>
    <row r="84" spans="1:19" x14ac:dyDescent="0.2">
      <c r="A84" s="5"/>
      <c r="B84" s="17" t="s">
        <v>128</v>
      </c>
      <c r="C84" s="17" t="s">
        <v>126</v>
      </c>
      <c r="D84" s="18">
        <v>18.899999999999999</v>
      </c>
      <c r="E84" s="17">
        <f t="shared" si="27"/>
        <v>132721.38927855494</v>
      </c>
      <c r="F84" s="17">
        <f t="shared" si="26"/>
        <v>2508434.257364688</v>
      </c>
      <c r="G84" s="17">
        <v>15000</v>
      </c>
      <c r="H84" s="17">
        <f t="shared" si="21"/>
        <v>501686.85147293762</v>
      </c>
      <c r="I84" s="19">
        <f t="shared" si="34"/>
        <v>13519.079207581601</v>
      </c>
      <c r="J84" s="20">
        <f t="shared" si="28"/>
        <v>7146.7704768626909</v>
      </c>
      <c r="K84" s="20">
        <f t="shared" si="29"/>
        <v>83614.475245489608</v>
      </c>
      <c r="L84" s="21">
        <f t="shared" si="30"/>
        <v>2006747.4058917505</v>
      </c>
      <c r="M84" s="22">
        <f t="shared" si="35"/>
        <v>93659.11336435235</v>
      </c>
      <c r="N84" s="30">
        <f t="shared" si="31"/>
        <v>37626.513860470317</v>
      </c>
      <c r="O84" s="1">
        <v>115</v>
      </c>
      <c r="P84" s="30">
        <f t="shared" si="32"/>
        <v>18813.256930235159</v>
      </c>
      <c r="Q84" s="1">
        <f t="shared" si="25"/>
        <v>12000</v>
      </c>
      <c r="R84" s="1">
        <v>20</v>
      </c>
      <c r="S84" s="48">
        <f t="shared" si="33"/>
        <v>25084.342573646882</v>
      </c>
    </row>
    <row r="85" spans="1:19" x14ac:dyDescent="0.2">
      <c r="A85" s="5"/>
      <c r="B85" s="17" t="s">
        <v>127</v>
      </c>
      <c r="C85" s="17" t="s">
        <v>126</v>
      </c>
      <c r="D85" s="18">
        <v>15.66</v>
      </c>
      <c r="E85" s="17">
        <f t="shared" si="27"/>
        <v>132721.38927855494</v>
      </c>
      <c r="F85" s="17">
        <f t="shared" si="26"/>
        <v>2078416.9561021703</v>
      </c>
      <c r="G85" s="17">
        <v>15000</v>
      </c>
      <c r="H85" s="17">
        <f t="shared" si="21"/>
        <v>415683.3912204341</v>
      </c>
      <c r="I85" s="19">
        <f t="shared" si="34"/>
        <v>11130.094200567613</v>
      </c>
      <c r="J85" s="20">
        <f t="shared" si="28"/>
        <v>5843.6877457641531</v>
      </c>
      <c r="K85" s="20">
        <f t="shared" si="29"/>
        <v>69280.565203405684</v>
      </c>
      <c r="L85" s="21">
        <f t="shared" si="30"/>
        <v>1662733.5648817364</v>
      </c>
      <c r="M85" s="22">
        <f t="shared" si="35"/>
        <v>79683.55107332053</v>
      </c>
      <c r="N85" s="30">
        <f t="shared" si="31"/>
        <v>31176.254341532553</v>
      </c>
      <c r="O85" s="1">
        <v>115</v>
      </c>
      <c r="P85" s="30">
        <f t="shared" si="32"/>
        <v>15588.127170766276</v>
      </c>
      <c r="Q85" s="1">
        <f t="shared" si="25"/>
        <v>12000</v>
      </c>
      <c r="R85" s="1">
        <v>20</v>
      </c>
      <c r="S85" s="48">
        <f t="shared" si="33"/>
        <v>20784.169561021703</v>
      </c>
    </row>
    <row r="86" spans="1:19" x14ac:dyDescent="0.2">
      <c r="A86" s="5"/>
      <c r="B86" s="17"/>
      <c r="C86" s="17"/>
      <c r="D86" s="18"/>
      <c r="E86" s="17"/>
      <c r="F86" s="17"/>
      <c r="G86" s="17"/>
      <c r="H86" s="17"/>
      <c r="I86" s="19"/>
      <c r="J86" s="20">
        <f t="shared" si="28"/>
        <v>0</v>
      </c>
      <c r="K86" s="20">
        <f t="shared" si="29"/>
        <v>0</v>
      </c>
      <c r="L86" s="21">
        <f t="shared" si="30"/>
        <v>0</v>
      </c>
      <c r="M86" s="22">
        <f t="shared" si="35"/>
        <v>12135</v>
      </c>
      <c r="N86" s="30">
        <f t="shared" si="31"/>
        <v>0</v>
      </c>
      <c r="O86" s="1">
        <v>115</v>
      </c>
      <c r="P86" s="30">
        <f t="shared" si="32"/>
        <v>0</v>
      </c>
      <c r="Q86" s="1">
        <f t="shared" si="25"/>
        <v>12000</v>
      </c>
      <c r="R86" s="1">
        <v>20</v>
      </c>
      <c r="S86" s="48">
        <f t="shared" si="33"/>
        <v>0</v>
      </c>
    </row>
    <row r="87" spans="1:19" x14ac:dyDescent="0.2">
      <c r="A87" s="5"/>
      <c r="B87" s="17" t="s">
        <v>125</v>
      </c>
      <c r="C87" s="17" t="s">
        <v>112</v>
      </c>
      <c r="D87" s="18">
        <v>18</v>
      </c>
      <c r="E87" s="17">
        <f>E85*1.015</f>
        <v>134712.21011773325</v>
      </c>
      <c r="F87" s="17">
        <f t="shared" ref="F87:F99" si="36">+E87*D87</f>
        <v>2424819.7821191987</v>
      </c>
      <c r="G87" s="17">
        <v>15000</v>
      </c>
      <c r="H87" s="17">
        <f t="shared" ref="H87:H99" si="37">F87*0.2</f>
        <v>484963.95642383979</v>
      </c>
      <c r="I87" s="19">
        <f t="shared" si="34"/>
        <v>13054.554345106661</v>
      </c>
      <c r="J87" s="20">
        <f t="shared" si="28"/>
        <v>6893.3932791490879</v>
      </c>
      <c r="K87" s="20">
        <f t="shared" si="29"/>
        <v>80827.32607063996</v>
      </c>
      <c r="L87" s="21">
        <f t="shared" si="30"/>
        <v>1939855.8256953591</v>
      </c>
      <c r="M87" s="22">
        <f t="shared" si="35"/>
        <v>90941.642918873971</v>
      </c>
      <c r="N87" s="30">
        <f t="shared" si="31"/>
        <v>36372.296731787981</v>
      </c>
      <c r="O87" s="1">
        <v>115</v>
      </c>
      <c r="P87" s="30">
        <f t="shared" si="32"/>
        <v>18186.148365893991</v>
      </c>
      <c r="Q87" s="1">
        <f t="shared" si="25"/>
        <v>12000</v>
      </c>
      <c r="R87" s="1">
        <v>20</v>
      </c>
      <c r="S87" s="48">
        <f t="shared" si="33"/>
        <v>24248.197821191989</v>
      </c>
    </row>
    <row r="88" spans="1:19" x14ac:dyDescent="0.2">
      <c r="A88" s="5"/>
      <c r="B88" s="17" t="s">
        <v>124</v>
      </c>
      <c r="C88" s="17" t="s">
        <v>112</v>
      </c>
      <c r="D88" s="18">
        <v>18</v>
      </c>
      <c r="E88" s="17">
        <f>E87</f>
        <v>134712.21011773325</v>
      </c>
      <c r="F88" s="17">
        <f t="shared" si="36"/>
        <v>2424819.7821191987</v>
      </c>
      <c r="G88" s="17">
        <v>15000</v>
      </c>
      <c r="H88" s="17">
        <f t="shared" si="37"/>
        <v>484963.95642383979</v>
      </c>
      <c r="I88" s="19">
        <f t="shared" si="34"/>
        <v>13054.554345106661</v>
      </c>
      <c r="J88" s="20">
        <f t="shared" si="28"/>
        <v>6893.3932791490879</v>
      </c>
      <c r="K88" s="20">
        <f t="shared" si="29"/>
        <v>80827.32607063996</v>
      </c>
      <c r="L88" s="21">
        <f t="shared" si="30"/>
        <v>1939855.8256953591</v>
      </c>
      <c r="M88" s="22">
        <f t="shared" si="35"/>
        <v>90941.642918873971</v>
      </c>
      <c r="N88" s="30">
        <f t="shared" si="31"/>
        <v>36372.296731787981</v>
      </c>
      <c r="O88" s="1">
        <v>115</v>
      </c>
      <c r="P88" s="30">
        <f t="shared" si="32"/>
        <v>18186.148365893991</v>
      </c>
      <c r="Q88" s="1">
        <f t="shared" si="25"/>
        <v>12000</v>
      </c>
      <c r="R88" s="1">
        <v>20</v>
      </c>
      <c r="S88" s="48">
        <f t="shared" si="33"/>
        <v>24248.197821191989</v>
      </c>
    </row>
    <row r="89" spans="1:19" x14ac:dyDescent="0.2">
      <c r="A89" s="5"/>
      <c r="B89" s="17" t="s">
        <v>123</v>
      </c>
      <c r="C89" s="17" t="s">
        <v>112</v>
      </c>
      <c r="D89" s="18">
        <v>18</v>
      </c>
      <c r="E89" s="17">
        <f>E88</f>
        <v>134712.21011773325</v>
      </c>
      <c r="F89" s="17">
        <f t="shared" si="36"/>
        <v>2424819.7821191987</v>
      </c>
      <c r="G89" s="17">
        <v>15000</v>
      </c>
      <c r="H89" s="17">
        <f t="shared" si="37"/>
        <v>484963.95642383979</v>
      </c>
      <c r="I89" s="19">
        <f t="shared" si="34"/>
        <v>13054.554345106661</v>
      </c>
      <c r="J89" s="20">
        <f t="shared" si="28"/>
        <v>6893.3932791490879</v>
      </c>
      <c r="K89" s="20">
        <f t="shared" si="29"/>
        <v>80827.32607063996</v>
      </c>
      <c r="L89" s="21">
        <f t="shared" si="30"/>
        <v>1939855.8256953591</v>
      </c>
      <c r="M89" s="22">
        <f t="shared" si="35"/>
        <v>90941.642918873971</v>
      </c>
      <c r="N89" s="30">
        <f t="shared" si="31"/>
        <v>36372.296731787981</v>
      </c>
      <c r="O89" s="1">
        <v>115</v>
      </c>
      <c r="P89" s="30">
        <f t="shared" si="32"/>
        <v>18186.148365893991</v>
      </c>
      <c r="Q89" s="1">
        <f t="shared" si="25"/>
        <v>12000</v>
      </c>
      <c r="R89" s="1">
        <v>20</v>
      </c>
      <c r="S89" s="48">
        <f t="shared" si="33"/>
        <v>24248.197821191989</v>
      </c>
    </row>
    <row r="90" spans="1:19" x14ac:dyDescent="0.2">
      <c r="A90" s="5"/>
      <c r="B90" s="17" t="s">
        <v>122</v>
      </c>
      <c r="C90" s="17" t="s">
        <v>112</v>
      </c>
      <c r="D90" s="18">
        <v>18</v>
      </c>
      <c r="E90" s="17">
        <f t="shared" ref="E90:E99" si="38">E89</f>
        <v>134712.21011773325</v>
      </c>
      <c r="F90" s="17">
        <f t="shared" si="36"/>
        <v>2424819.7821191987</v>
      </c>
      <c r="G90" s="17">
        <v>15000</v>
      </c>
      <c r="H90" s="17">
        <f t="shared" si="37"/>
        <v>484963.95642383979</v>
      </c>
      <c r="I90" s="19">
        <f t="shared" si="34"/>
        <v>13054.554345106661</v>
      </c>
      <c r="J90" s="20">
        <f t="shared" si="28"/>
        <v>6893.3932791490879</v>
      </c>
      <c r="K90" s="20">
        <f t="shared" si="29"/>
        <v>80827.32607063996</v>
      </c>
      <c r="L90" s="21">
        <f t="shared" si="30"/>
        <v>1939855.8256953591</v>
      </c>
      <c r="M90" s="22">
        <f t="shared" si="35"/>
        <v>90941.642918873971</v>
      </c>
      <c r="N90" s="30">
        <f t="shared" si="31"/>
        <v>36372.296731787981</v>
      </c>
      <c r="O90" s="1">
        <v>115</v>
      </c>
      <c r="P90" s="30">
        <f t="shared" si="32"/>
        <v>18186.148365893991</v>
      </c>
      <c r="Q90" s="1">
        <f t="shared" si="25"/>
        <v>12000</v>
      </c>
      <c r="R90" s="1">
        <v>20</v>
      </c>
      <c r="S90" s="48">
        <f t="shared" si="33"/>
        <v>24248.197821191989</v>
      </c>
    </row>
    <row r="91" spans="1:19" x14ac:dyDescent="0.2">
      <c r="A91" s="5"/>
      <c r="B91" s="17" t="s">
        <v>121</v>
      </c>
      <c r="C91" s="17" t="s">
        <v>112</v>
      </c>
      <c r="D91" s="18">
        <v>18</v>
      </c>
      <c r="E91" s="17">
        <f t="shared" si="38"/>
        <v>134712.21011773325</v>
      </c>
      <c r="F91" s="17">
        <f t="shared" si="36"/>
        <v>2424819.7821191987</v>
      </c>
      <c r="G91" s="17">
        <v>15000</v>
      </c>
      <c r="H91" s="17">
        <f t="shared" si="37"/>
        <v>484963.95642383979</v>
      </c>
      <c r="I91" s="19">
        <f t="shared" si="34"/>
        <v>13054.554345106661</v>
      </c>
      <c r="J91" s="20">
        <f t="shared" si="28"/>
        <v>6893.3932791490879</v>
      </c>
      <c r="K91" s="20">
        <f t="shared" si="29"/>
        <v>80827.32607063996</v>
      </c>
      <c r="L91" s="21">
        <f t="shared" si="30"/>
        <v>1939855.8256953591</v>
      </c>
      <c r="M91" s="22">
        <f t="shared" si="35"/>
        <v>90941.642918873971</v>
      </c>
      <c r="N91" s="30">
        <f t="shared" si="31"/>
        <v>36372.296731787981</v>
      </c>
      <c r="O91" s="1">
        <v>115</v>
      </c>
      <c r="P91" s="30">
        <f t="shared" si="32"/>
        <v>18186.148365893991</v>
      </c>
      <c r="Q91" s="1">
        <f t="shared" si="25"/>
        <v>12000</v>
      </c>
      <c r="R91" s="1">
        <v>20</v>
      </c>
      <c r="S91" s="48">
        <f t="shared" si="33"/>
        <v>24248.197821191989</v>
      </c>
    </row>
    <row r="92" spans="1:19" x14ac:dyDescent="0.2">
      <c r="A92" s="5"/>
      <c r="B92" s="17" t="s">
        <v>120</v>
      </c>
      <c r="C92" s="17" t="s">
        <v>112</v>
      </c>
      <c r="D92" s="18">
        <v>18</v>
      </c>
      <c r="E92" s="17">
        <f t="shared" si="38"/>
        <v>134712.21011773325</v>
      </c>
      <c r="F92" s="17">
        <f t="shared" si="36"/>
        <v>2424819.7821191987</v>
      </c>
      <c r="G92" s="17">
        <v>15000</v>
      </c>
      <c r="H92" s="17">
        <f t="shared" si="37"/>
        <v>484963.95642383979</v>
      </c>
      <c r="I92" s="19">
        <f t="shared" si="34"/>
        <v>13054.554345106661</v>
      </c>
      <c r="J92" s="20">
        <f t="shared" si="28"/>
        <v>6893.3932791490879</v>
      </c>
      <c r="K92" s="20">
        <f t="shared" si="29"/>
        <v>80827.32607063996</v>
      </c>
      <c r="L92" s="21">
        <f t="shared" si="30"/>
        <v>1939855.8256953591</v>
      </c>
      <c r="M92" s="22">
        <f t="shared" si="35"/>
        <v>90941.642918873971</v>
      </c>
      <c r="N92" s="30">
        <f t="shared" si="31"/>
        <v>36372.296731787981</v>
      </c>
      <c r="O92" s="1">
        <v>115</v>
      </c>
      <c r="P92" s="30">
        <f t="shared" si="32"/>
        <v>18186.148365893991</v>
      </c>
      <c r="Q92" s="1">
        <f t="shared" si="25"/>
        <v>12000</v>
      </c>
      <c r="R92" s="1">
        <v>20</v>
      </c>
      <c r="S92" s="48">
        <f t="shared" si="33"/>
        <v>24248.197821191989</v>
      </c>
    </row>
    <row r="93" spans="1:19" x14ac:dyDescent="0.2">
      <c r="A93" s="5"/>
      <c r="B93" s="17" t="s">
        <v>119</v>
      </c>
      <c r="C93" s="17" t="s">
        <v>112</v>
      </c>
      <c r="D93" s="18">
        <v>23.88</v>
      </c>
      <c r="E93" s="17">
        <f t="shared" si="38"/>
        <v>134712.21011773325</v>
      </c>
      <c r="F93" s="17">
        <f t="shared" si="36"/>
        <v>3216927.5776114701</v>
      </c>
      <c r="G93" s="17">
        <v>15000</v>
      </c>
      <c r="H93" s="17">
        <f t="shared" si="37"/>
        <v>643385.5155222941</v>
      </c>
      <c r="I93" s="19">
        <f>(H93-G93)/36</f>
        <v>17455.153208952615</v>
      </c>
      <c r="J93" s="20">
        <f t="shared" si="28"/>
        <v>9293.719932155971</v>
      </c>
      <c r="K93" s="20">
        <f t="shared" si="29"/>
        <v>107230.91925371568</v>
      </c>
      <c r="L93" s="21">
        <f t="shared" si="30"/>
        <v>2573542.0620891764</v>
      </c>
      <c r="M93" s="22">
        <f t="shared" si="35"/>
        <v>116685.14627237277</v>
      </c>
      <c r="N93" s="30">
        <f t="shared" si="31"/>
        <v>48253.913664172047</v>
      </c>
      <c r="O93" s="1">
        <v>115</v>
      </c>
      <c r="P93" s="30">
        <f t="shared" si="32"/>
        <v>24126.956832086023</v>
      </c>
      <c r="Q93" s="1">
        <f t="shared" si="25"/>
        <v>12000</v>
      </c>
      <c r="R93" s="1">
        <v>20</v>
      </c>
      <c r="S93" s="48">
        <f t="shared" si="33"/>
        <v>32169.2757761147</v>
      </c>
    </row>
    <row r="94" spans="1:19" x14ac:dyDescent="0.2">
      <c r="A94" s="5"/>
      <c r="B94" s="17" t="s">
        <v>118</v>
      </c>
      <c r="C94" s="17" t="s">
        <v>112</v>
      </c>
      <c r="D94" s="18">
        <v>13.95</v>
      </c>
      <c r="E94" s="17">
        <f t="shared" si="38"/>
        <v>134712.21011773325</v>
      </c>
      <c r="F94" s="17">
        <f t="shared" si="36"/>
        <v>1879235.3311423787</v>
      </c>
      <c r="G94" s="17">
        <v>15000</v>
      </c>
      <c r="H94" s="17">
        <f t="shared" si="37"/>
        <v>375847.06622847577</v>
      </c>
      <c r="I94" s="19">
        <f t="shared" si="34"/>
        <v>10023.52961745766</v>
      </c>
      <c r="J94" s="20">
        <f t="shared" si="28"/>
        <v>5240.1070640678145</v>
      </c>
      <c r="K94" s="20">
        <f t="shared" si="29"/>
        <v>62641.177704745962</v>
      </c>
      <c r="L94" s="21">
        <f t="shared" si="30"/>
        <v>1503388.2649139031</v>
      </c>
      <c r="M94" s="22">
        <f t="shared" si="35"/>
        <v>73210.148262127303</v>
      </c>
      <c r="N94" s="30">
        <f t="shared" si="31"/>
        <v>28188.529967135681</v>
      </c>
      <c r="O94" s="1">
        <v>115</v>
      </c>
      <c r="P94" s="30">
        <f t="shared" si="32"/>
        <v>14094.26498356784</v>
      </c>
      <c r="Q94" s="1">
        <f t="shared" si="25"/>
        <v>12000</v>
      </c>
      <c r="R94" s="1">
        <v>20</v>
      </c>
      <c r="S94" s="48">
        <f t="shared" si="33"/>
        <v>18792.353311423787</v>
      </c>
    </row>
    <row r="95" spans="1:19" x14ac:dyDescent="0.2">
      <c r="A95" s="5"/>
      <c r="B95" s="17" t="s">
        <v>117</v>
      </c>
      <c r="C95" s="17" t="s">
        <v>112</v>
      </c>
      <c r="D95" s="18">
        <v>13.95</v>
      </c>
      <c r="E95" s="17">
        <f t="shared" si="38"/>
        <v>134712.21011773325</v>
      </c>
      <c r="F95" s="17">
        <f t="shared" si="36"/>
        <v>1879235.3311423787</v>
      </c>
      <c r="G95" s="17">
        <v>15000</v>
      </c>
      <c r="H95" s="17">
        <f t="shared" si="37"/>
        <v>375847.06622847577</v>
      </c>
      <c r="I95" s="19">
        <f t="shared" si="34"/>
        <v>10023.52961745766</v>
      </c>
      <c r="J95" s="20">
        <f t="shared" si="28"/>
        <v>5240.1070640678145</v>
      </c>
      <c r="K95" s="20">
        <f t="shared" si="29"/>
        <v>62641.177704745962</v>
      </c>
      <c r="L95" s="21">
        <f t="shared" si="30"/>
        <v>1503388.2649139031</v>
      </c>
      <c r="M95" s="22">
        <f t="shared" si="35"/>
        <v>73210.148262127303</v>
      </c>
      <c r="N95" s="30">
        <f t="shared" si="31"/>
        <v>28188.529967135681</v>
      </c>
      <c r="O95" s="1">
        <v>115</v>
      </c>
      <c r="P95" s="30">
        <f t="shared" si="32"/>
        <v>14094.26498356784</v>
      </c>
      <c r="Q95" s="1">
        <f t="shared" si="25"/>
        <v>12000</v>
      </c>
      <c r="R95" s="1">
        <v>20</v>
      </c>
      <c r="S95" s="48">
        <f t="shared" si="33"/>
        <v>18792.353311423787</v>
      </c>
    </row>
    <row r="96" spans="1:19" x14ac:dyDescent="0.2">
      <c r="A96" s="5"/>
      <c r="B96" s="17" t="s">
        <v>116</v>
      </c>
      <c r="C96" s="17" t="s">
        <v>112</v>
      </c>
      <c r="D96" s="18">
        <v>15.75</v>
      </c>
      <c r="E96" s="17">
        <f t="shared" si="38"/>
        <v>134712.21011773325</v>
      </c>
      <c r="F96" s="17">
        <f t="shared" si="36"/>
        <v>2121717.3093542987</v>
      </c>
      <c r="G96" s="17">
        <v>15000</v>
      </c>
      <c r="H96" s="17">
        <f t="shared" si="37"/>
        <v>424343.46187085978</v>
      </c>
      <c r="I96" s="19">
        <f t="shared" si="34"/>
        <v>11370.651718634994</v>
      </c>
      <c r="J96" s="20">
        <f t="shared" si="28"/>
        <v>5974.900937437269</v>
      </c>
      <c r="K96" s="20">
        <f t="shared" si="29"/>
        <v>70723.910311809959</v>
      </c>
      <c r="L96" s="21">
        <f t="shared" si="30"/>
        <v>1697373.8474834391</v>
      </c>
      <c r="M96" s="22">
        <f t="shared" si="35"/>
        <v>81090.812554014701</v>
      </c>
      <c r="N96" s="30">
        <f t="shared" si="31"/>
        <v>31825.759640314482</v>
      </c>
      <c r="O96" s="1">
        <v>115</v>
      </c>
      <c r="P96" s="30">
        <f t="shared" si="32"/>
        <v>15912.879820157241</v>
      </c>
      <c r="Q96" s="1">
        <f t="shared" si="25"/>
        <v>12000</v>
      </c>
      <c r="R96" s="1">
        <v>20</v>
      </c>
      <c r="S96" s="48">
        <f t="shared" si="33"/>
        <v>21217.173093542988</v>
      </c>
    </row>
    <row r="97" spans="1:19" x14ac:dyDescent="0.2">
      <c r="A97" s="5"/>
      <c r="B97" s="17" t="s">
        <v>115</v>
      </c>
      <c r="C97" s="17" t="s">
        <v>112</v>
      </c>
      <c r="D97" s="18">
        <v>18.899999999999999</v>
      </c>
      <c r="E97" s="17">
        <f t="shared" si="38"/>
        <v>134712.21011773325</v>
      </c>
      <c r="F97" s="17">
        <f t="shared" si="36"/>
        <v>2546060.7712251581</v>
      </c>
      <c r="G97" s="17">
        <v>15000</v>
      </c>
      <c r="H97" s="17">
        <f t="shared" si="37"/>
        <v>509212.15424503165</v>
      </c>
      <c r="I97" s="19">
        <f t="shared" si="34"/>
        <v>13728.115395695324</v>
      </c>
      <c r="J97" s="20">
        <f t="shared" si="28"/>
        <v>7260.7902158338129</v>
      </c>
      <c r="K97" s="20">
        <f t="shared" si="29"/>
        <v>84868.692374171937</v>
      </c>
      <c r="L97" s="21">
        <f t="shared" si="30"/>
        <v>2036848.6169801266</v>
      </c>
      <c r="M97" s="22">
        <f t="shared" si="35"/>
        <v>94881.975064817641</v>
      </c>
      <c r="N97" s="30">
        <f t="shared" si="31"/>
        <v>38190.911568377371</v>
      </c>
      <c r="O97" s="1">
        <v>115</v>
      </c>
      <c r="P97" s="30">
        <f t="shared" si="32"/>
        <v>19095.455784188685</v>
      </c>
      <c r="Q97" s="1">
        <f t="shared" si="25"/>
        <v>12000</v>
      </c>
      <c r="R97" s="1">
        <v>20</v>
      </c>
      <c r="S97" s="48">
        <f t="shared" si="33"/>
        <v>25460.607712251582</v>
      </c>
    </row>
    <row r="98" spans="1:19" x14ac:dyDescent="0.2">
      <c r="A98" s="5"/>
      <c r="B98" s="17" t="s">
        <v>114</v>
      </c>
      <c r="C98" s="17" t="s">
        <v>112</v>
      </c>
      <c r="D98" s="18">
        <v>18.899999999999999</v>
      </c>
      <c r="E98" s="17">
        <f t="shared" si="38"/>
        <v>134712.21011773325</v>
      </c>
      <c r="F98" s="17">
        <f t="shared" si="36"/>
        <v>2546060.7712251581</v>
      </c>
      <c r="G98" s="17">
        <v>15000</v>
      </c>
      <c r="H98" s="17">
        <f t="shared" si="37"/>
        <v>509212.15424503165</v>
      </c>
      <c r="I98" s="19">
        <f t="shared" si="34"/>
        <v>13728.115395695324</v>
      </c>
      <c r="J98" s="20">
        <f t="shared" si="28"/>
        <v>7260.7902158338129</v>
      </c>
      <c r="K98" s="20">
        <f t="shared" si="29"/>
        <v>84868.692374171937</v>
      </c>
      <c r="L98" s="21">
        <f t="shared" si="30"/>
        <v>2036848.6169801266</v>
      </c>
      <c r="M98" s="22">
        <f t="shared" si="35"/>
        <v>94881.975064817641</v>
      </c>
      <c r="N98" s="30">
        <f t="shared" si="31"/>
        <v>38190.911568377371</v>
      </c>
      <c r="O98" s="1">
        <v>115</v>
      </c>
      <c r="P98" s="30">
        <f t="shared" si="32"/>
        <v>19095.455784188685</v>
      </c>
      <c r="Q98" s="1">
        <f t="shared" si="25"/>
        <v>12000</v>
      </c>
      <c r="R98" s="1">
        <v>20</v>
      </c>
      <c r="S98" s="48">
        <f t="shared" si="33"/>
        <v>25460.607712251582</v>
      </c>
    </row>
    <row r="99" spans="1:19" x14ac:dyDescent="0.2">
      <c r="A99" s="5"/>
      <c r="B99" s="17" t="s">
        <v>113</v>
      </c>
      <c r="C99" s="17" t="s">
        <v>112</v>
      </c>
      <c r="D99" s="18">
        <v>15.66</v>
      </c>
      <c r="E99" s="17">
        <f t="shared" si="38"/>
        <v>134712.21011773325</v>
      </c>
      <c r="F99" s="17">
        <f t="shared" si="36"/>
        <v>2109593.2104437025</v>
      </c>
      <c r="G99" s="17">
        <v>15000</v>
      </c>
      <c r="H99" s="17">
        <f t="shared" si="37"/>
        <v>421918.64208874054</v>
      </c>
      <c r="I99" s="19">
        <f t="shared" si="34"/>
        <v>11303.295613576127</v>
      </c>
      <c r="J99" s="20">
        <f t="shared" si="28"/>
        <v>5938.1612437687963</v>
      </c>
      <c r="K99" s="20">
        <f t="shared" si="29"/>
        <v>70319.773681456762</v>
      </c>
      <c r="L99" s="21">
        <f t="shared" si="30"/>
        <v>1687674.5683549622</v>
      </c>
      <c r="M99" s="22">
        <f t="shared" si="35"/>
        <v>80696.779339420333</v>
      </c>
      <c r="N99" s="30">
        <f t="shared" si="31"/>
        <v>31643.898156655538</v>
      </c>
      <c r="O99" s="1">
        <v>115</v>
      </c>
      <c r="P99" s="30">
        <f t="shared" si="32"/>
        <v>15821.949078327769</v>
      </c>
      <c r="Q99" s="1">
        <f t="shared" si="25"/>
        <v>12000</v>
      </c>
      <c r="R99" s="1">
        <v>20</v>
      </c>
      <c r="S99" s="48">
        <f t="shared" si="33"/>
        <v>21095.932104437026</v>
      </c>
    </row>
    <row r="100" spans="1:19" ht="13.5" thickBot="1" x14ac:dyDescent="0.25">
      <c r="A100" s="5"/>
      <c r="B100" s="6"/>
      <c r="C100" s="6"/>
      <c r="D100" s="23"/>
      <c r="E100" s="6"/>
      <c r="F100" s="6"/>
      <c r="G100" s="6"/>
      <c r="H100" s="6"/>
      <c r="I100" s="3"/>
      <c r="J100" s="25"/>
      <c r="K100" s="25"/>
      <c r="L100" s="26"/>
      <c r="M100" s="27"/>
      <c r="N100" s="30">
        <f t="shared" si="31"/>
        <v>0</v>
      </c>
      <c r="O100" s="1">
        <v>115</v>
      </c>
      <c r="P100" s="30">
        <f t="shared" si="32"/>
        <v>0</v>
      </c>
      <c r="Q100" s="1">
        <f t="shared" si="25"/>
        <v>12000</v>
      </c>
      <c r="R100" s="1">
        <v>20</v>
      </c>
      <c r="S100" s="48">
        <f t="shared" si="33"/>
        <v>0</v>
      </c>
    </row>
    <row r="101" spans="1:19" ht="13.5" thickBot="1" x14ac:dyDescent="0.25">
      <c r="A101" s="5"/>
      <c r="B101" s="71" t="s">
        <v>111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3"/>
      <c r="N101" s="30">
        <f t="shared" si="31"/>
        <v>0</v>
      </c>
      <c r="O101" s="1">
        <v>115</v>
      </c>
      <c r="P101" s="30">
        <f t="shared" si="32"/>
        <v>0</v>
      </c>
      <c r="Q101" s="1">
        <f t="shared" si="25"/>
        <v>12000</v>
      </c>
      <c r="R101" s="1">
        <v>20</v>
      </c>
      <c r="S101" s="48">
        <f t="shared" si="33"/>
        <v>0</v>
      </c>
    </row>
    <row r="102" spans="1:19" x14ac:dyDescent="0.2">
      <c r="A102" s="5"/>
      <c r="B102" s="7"/>
      <c r="C102" s="7"/>
      <c r="D102" s="7"/>
      <c r="E102" s="7"/>
      <c r="F102" s="7"/>
      <c r="G102" s="6"/>
      <c r="H102" s="6"/>
      <c r="I102" s="3"/>
      <c r="L102" s="30"/>
      <c r="M102" s="31"/>
      <c r="N102" s="30">
        <f t="shared" si="31"/>
        <v>0</v>
      </c>
      <c r="O102" s="1">
        <v>115</v>
      </c>
      <c r="P102" s="30">
        <f t="shared" si="32"/>
        <v>0</v>
      </c>
      <c r="Q102" s="1">
        <f t="shared" si="25"/>
        <v>12000</v>
      </c>
      <c r="R102" s="1">
        <v>20</v>
      </c>
      <c r="S102" s="48">
        <f t="shared" si="33"/>
        <v>0</v>
      </c>
    </row>
    <row r="103" spans="1:19" x14ac:dyDescent="0.2">
      <c r="A103" s="5"/>
      <c r="B103" s="17" t="s">
        <v>110</v>
      </c>
      <c r="C103" s="17" t="s">
        <v>93</v>
      </c>
      <c r="D103" s="18">
        <v>24</v>
      </c>
      <c r="E103" s="17">
        <v>123200</v>
      </c>
      <c r="F103" s="17">
        <f t="shared" ref="F103:F119" si="39">+E103*D103</f>
        <v>2956800</v>
      </c>
      <c r="G103" s="17">
        <v>15000</v>
      </c>
      <c r="H103" s="17">
        <f t="shared" ref="H103:H119" si="40">F103*0.2</f>
        <v>591360</v>
      </c>
      <c r="I103" s="19">
        <f>(H103-G103)/36</f>
        <v>16010</v>
      </c>
      <c r="J103" s="20">
        <f t="shared" ref="J103:J134" si="41">(F103*0.1-G103)/33</f>
        <v>8505.454545454546</v>
      </c>
      <c r="K103" s="20">
        <f t="shared" ref="K103:K134" si="42">F103*0.1/3</f>
        <v>98560</v>
      </c>
      <c r="L103" s="21">
        <f t="shared" ref="L103:L134" si="43">F103*0.8</f>
        <v>2365440</v>
      </c>
      <c r="M103" s="22">
        <f>SUM(N103:T103)</f>
        <v>108231</v>
      </c>
      <c r="N103" s="30">
        <f t="shared" si="31"/>
        <v>44352</v>
      </c>
      <c r="O103" s="1">
        <v>115</v>
      </c>
      <c r="P103" s="30">
        <f t="shared" si="32"/>
        <v>22176</v>
      </c>
      <c r="Q103" s="1">
        <f t="shared" si="25"/>
        <v>12000</v>
      </c>
      <c r="R103" s="1">
        <v>20</v>
      </c>
      <c r="S103" s="48">
        <f t="shared" si="33"/>
        <v>29568</v>
      </c>
    </row>
    <row r="104" spans="1:19" x14ac:dyDescent="0.2">
      <c r="A104" s="5"/>
      <c r="B104" s="17" t="s">
        <v>109</v>
      </c>
      <c r="C104" s="17" t="s">
        <v>93</v>
      </c>
      <c r="D104" s="18">
        <v>24</v>
      </c>
      <c r="E104" s="17">
        <v>123200</v>
      </c>
      <c r="F104" s="17">
        <f t="shared" si="39"/>
        <v>2956800</v>
      </c>
      <c r="G104" s="17">
        <v>15000</v>
      </c>
      <c r="H104" s="17">
        <f t="shared" si="40"/>
        <v>591360</v>
      </c>
      <c r="I104" s="19">
        <f t="shared" ref="I104:I163" si="44">(H104-G104)/36</f>
        <v>16010</v>
      </c>
      <c r="J104" s="20">
        <f t="shared" si="41"/>
        <v>8505.454545454546</v>
      </c>
      <c r="K104" s="20">
        <f t="shared" si="42"/>
        <v>98560</v>
      </c>
      <c r="L104" s="21">
        <f t="shared" si="43"/>
        <v>2365440</v>
      </c>
      <c r="M104" s="22">
        <f t="shared" ref="M104:M167" si="45">SUM(N104:T104)</f>
        <v>108231</v>
      </c>
      <c r="N104" s="30">
        <f t="shared" si="31"/>
        <v>44352</v>
      </c>
      <c r="O104" s="1">
        <v>115</v>
      </c>
      <c r="P104" s="30">
        <f t="shared" si="32"/>
        <v>22176</v>
      </c>
      <c r="Q104" s="1">
        <f t="shared" si="25"/>
        <v>12000</v>
      </c>
      <c r="R104" s="1">
        <v>20</v>
      </c>
      <c r="S104" s="48">
        <f t="shared" si="33"/>
        <v>29568</v>
      </c>
    </row>
    <row r="105" spans="1:19" x14ac:dyDescent="0.2">
      <c r="A105" s="5"/>
      <c r="B105" s="17" t="s">
        <v>108</v>
      </c>
      <c r="C105" s="17" t="s">
        <v>93</v>
      </c>
      <c r="D105" s="18">
        <v>24</v>
      </c>
      <c r="E105" s="17">
        <v>123200</v>
      </c>
      <c r="F105" s="17">
        <f t="shared" si="39"/>
        <v>2956800</v>
      </c>
      <c r="G105" s="17">
        <v>15000</v>
      </c>
      <c r="H105" s="17">
        <f t="shared" si="40"/>
        <v>591360</v>
      </c>
      <c r="I105" s="19">
        <f t="shared" si="44"/>
        <v>16010</v>
      </c>
      <c r="J105" s="20">
        <f t="shared" si="41"/>
        <v>8505.454545454546</v>
      </c>
      <c r="K105" s="20">
        <f t="shared" si="42"/>
        <v>98560</v>
      </c>
      <c r="L105" s="21">
        <f t="shared" si="43"/>
        <v>2365440</v>
      </c>
      <c r="M105" s="22">
        <f t="shared" si="45"/>
        <v>108231</v>
      </c>
      <c r="N105" s="30">
        <f t="shared" si="31"/>
        <v>44352</v>
      </c>
      <c r="O105" s="1">
        <v>115</v>
      </c>
      <c r="P105" s="30">
        <f t="shared" si="32"/>
        <v>22176</v>
      </c>
      <c r="Q105" s="1">
        <f>Q104</f>
        <v>12000</v>
      </c>
      <c r="R105" s="1">
        <v>20</v>
      </c>
      <c r="S105" s="48">
        <f t="shared" si="33"/>
        <v>29568</v>
      </c>
    </row>
    <row r="106" spans="1:19" x14ac:dyDescent="0.2">
      <c r="A106" s="5"/>
      <c r="B106" s="17" t="s">
        <v>107</v>
      </c>
      <c r="C106" s="17" t="s">
        <v>93</v>
      </c>
      <c r="D106" s="18">
        <v>24</v>
      </c>
      <c r="E106" s="17">
        <v>123200</v>
      </c>
      <c r="F106" s="17">
        <f t="shared" si="39"/>
        <v>2956800</v>
      </c>
      <c r="G106" s="17">
        <v>15000</v>
      </c>
      <c r="H106" s="17">
        <f t="shared" si="40"/>
        <v>591360</v>
      </c>
      <c r="I106" s="19">
        <f t="shared" si="44"/>
        <v>16010</v>
      </c>
      <c r="J106" s="20">
        <f t="shared" si="41"/>
        <v>8505.454545454546</v>
      </c>
      <c r="K106" s="20">
        <f t="shared" si="42"/>
        <v>98560</v>
      </c>
      <c r="L106" s="21">
        <f t="shared" si="43"/>
        <v>2365440</v>
      </c>
      <c r="M106" s="22">
        <f t="shared" si="45"/>
        <v>108231</v>
      </c>
      <c r="N106" s="30">
        <f t="shared" si="31"/>
        <v>44352</v>
      </c>
      <c r="O106" s="1">
        <v>115</v>
      </c>
      <c r="P106" s="30">
        <f t="shared" si="32"/>
        <v>22176</v>
      </c>
      <c r="Q106" s="1">
        <f>Q105</f>
        <v>12000</v>
      </c>
      <c r="R106" s="1">
        <v>20</v>
      </c>
      <c r="S106" s="48">
        <f t="shared" si="33"/>
        <v>29568</v>
      </c>
    </row>
    <row r="107" spans="1:19" x14ac:dyDescent="0.2">
      <c r="A107" s="5"/>
      <c r="B107" s="17" t="s">
        <v>106</v>
      </c>
      <c r="C107" s="17" t="s">
        <v>93</v>
      </c>
      <c r="D107" s="18">
        <v>24</v>
      </c>
      <c r="E107" s="17">
        <v>123200</v>
      </c>
      <c r="F107" s="17">
        <f t="shared" si="39"/>
        <v>2956800</v>
      </c>
      <c r="G107" s="17">
        <v>15000</v>
      </c>
      <c r="H107" s="17">
        <f t="shared" si="40"/>
        <v>591360</v>
      </c>
      <c r="I107" s="19">
        <f t="shared" si="44"/>
        <v>16010</v>
      </c>
      <c r="J107" s="20">
        <f t="shared" si="41"/>
        <v>8505.454545454546</v>
      </c>
      <c r="K107" s="20">
        <f t="shared" si="42"/>
        <v>98560</v>
      </c>
      <c r="L107" s="21">
        <f t="shared" si="43"/>
        <v>2365440</v>
      </c>
      <c r="M107" s="22">
        <f t="shared" si="45"/>
        <v>108231</v>
      </c>
      <c r="N107" s="30">
        <f t="shared" si="31"/>
        <v>44352</v>
      </c>
      <c r="O107" s="1">
        <v>115</v>
      </c>
      <c r="P107" s="30">
        <f t="shared" si="32"/>
        <v>22176</v>
      </c>
      <c r="Q107" s="1">
        <f t="shared" ref="Q107:Q150" si="46">Q106</f>
        <v>12000</v>
      </c>
      <c r="R107" s="1">
        <v>20</v>
      </c>
      <c r="S107" s="48">
        <f t="shared" si="33"/>
        <v>29568</v>
      </c>
    </row>
    <row r="108" spans="1:19" x14ac:dyDescent="0.2">
      <c r="A108" s="5"/>
      <c r="B108" s="17" t="s">
        <v>105</v>
      </c>
      <c r="C108" s="17" t="s">
        <v>93</v>
      </c>
      <c r="D108" s="18">
        <v>24</v>
      </c>
      <c r="E108" s="17">
        <v>123200</v>
      </c>
      <c r="F108" s="17">
        <f t="shared" si="39"/>
        <v>2956800</v>
      </c>
      <c r="G108" s="17">
        <v>15000</v>
      </c>
      <c r="H108" s="17">
        <f t="shared" si="40"/>
        <v>591360</v>
      </c>
      <c r="I108" s="19">
        <f t="shared" si="44"/>
        <v>16010</v>
      </c>
      <c r="J108" s="20">
        <f t="shared" si="41"/>
        <v>8505.454545454546</v>
      </c>
      <c r="K108" s="20">
        <f t="shared" si="42"/>
        <v>98560</v>
      </c>
      <c r="L108" s="21">
        <f t="shared" si="43"/>
        <v>2365440</v>
      </c>
      <c r="M108" s="22">
        <f t="shared" si="45"/>
        <v>108231</v>
      </c>
      <c r="N108" s="30">
        <f t="shared" si="31"/>
        <v>44352</v>
      </c>
      <c r="O108" s="1">
        <v>115</v>
      </c>
      <c r="P108" s="30">
        <f t="shared" si="32"/>
        <v>22176</v>
      </c>
      <c r="Q108" s="1">
        <f t="shared" si="46"/>
        <v>12000</v>
      </c>
      <c r="R108" s="1">
        <v>20</v>
      </c>
      <c r="S108" s="48">
        <f t="shared" si="33"/>
        <v>29568</v>
      </c>
    </row>
    <row r="109" spans="1:19" x14ac:dyDescent="0.2">
      <c r="A109" s="5"/>
      <c r="B109" s="17" t="s">
        <v>104</v>
      </c>
      <c r="C109" s="17" t="s">
        <v>93</v>
      </c>
      <c r="D109" s="18">
        <v>33</v>
      </c>
      <c r="E109" s="17">
        <v>123200</v>
      </c>
      <c r="F109" s="17">
        <f t="shared" si="39"/>
        <v>4065600</v>
      </c>
      <c r="G109" s="17">
        <v>15000</v>
      </c>
      <c r="H109" s="17">
        <f t="shared" si="40"/>
        <v>813120</v>
      </c>
      <c r="I109" s="19">
        <f t="shared" si="44"/>
        <v>22170</v>
      </c>
      <c r="J109" s="20">
        <f t="shared" si="41"/>
        <v>11865.454545454546</v>
      </c>
      <c r="K109" s="20">
        <f t="shared" si="42"/>
        <v>135520</v>
      </c>
      <c r="L109" s="21">
        <f t="shared" si="43"/>
        <v>3252480</v>
      </c>
      <c r="M109" s="22">
        <f t="shared" si="45"/>
        <v>144267</v>
      </c>
      <c r="N109" s="30">
        <f t="shared" si="31"/>
        <v>60984</v>
      </c>
      <c r="O109" s="1">
        <v>115</v>
      </c>
      <c r="P109" s="30">
        <f t="shared" si="32"/>
        <v>30492</v>
      </c>
      <c r="Q109" s="1">
        <f t="shared" si="46"/>
        <v>12000</v>
      </c>
      <c r="R109" s="1">
        <v>20</v>
      </c>
      <c r="S109" s="48">
        <f t="shared" si="33"/>
        <v>40656</v>
      </c>
    </row>
    <row r="110" spans="1:19" x14ac:dyDescent="0.2">
      <c r="A110" s="5"/>
      <c r="B110" s="17" t="s">
        <v>103</v>
      </c>
      <c r="C110" s="17" t="s">
        <v>93</v>
      </c>
      <c r="D110" s="18">
        <v>22.38</v>
      </c>
      <c r="E110" s="17">
        <v>123200</v>
      </c>
      <c r="F110" s="17">
        <f t="shared" si="39"/>
        <v>2757216</v>
      </c>
      <c r="G110" s="17">
        <v>15000</v>
      </c>
      <c r="H110" s="17">
        <f t="shared" si="40"/>
        <v>551443.20000000007</v>
      </c>
      <c r="I110" s="19">
        <f t="shared" si="44"/>
        <v>14901.200000000003</v>
      </c>
      <c r="J110" s="20">
        <f t="shared" si="41"/>
        <v>7900.6545454545467</v>
      </c>
      <c r="K110" s="20">
        <f t="shared" si="42"/>
        <v>91907.200000000012</v>
      </c>
      <c r="L110" s="21">
        <f t="shared" si="43"/>
        <v>2205772.8000000003</v>
      </c>
      <c r="M110" s="22">
        <f t="shared" si="45"/>
        <v>101744.52</v>
      </c>
      <c r="N110" s="30">
        <f t="shared" si="31"/>
        <v>41358.239999999998</v>
      </c>
      <c r="O110" s="1">
        <v>115</v>
      </c>
      <c r="P110" s="30">
        <f t="shared" si="32"/>
        <v>20679.12</v>
      </c>
      <c r="Q110" s="1">
        <f t="shared" si="46"/>
        <v>12000</v>
      </c>
      <c r="R110" s="1">
        <v>20</v>
      </c>
      <c r="S110" s="48">
        <f t="shared" si="33"/>
        <v>27572.16</v>
      </c>
    </row>
    <row r="111" spans="1:19" x14ac:dyDescent="0.2">
      <c r="A111" s="5"/>
      <c r="B111" s="17" t="s">
        <v>102</v>
      </c>
      <c r="C111" s="17" t="s">
        <v>93</v>
      </c>
      <c r="D111" s="18">
        <v>24.2</v>
      </c>
      <c r="E111" s="17">
        <v>123200</v>
      </c>
      <c r="F111" s="17">
        <f t="shared" si="39"/>
        <v>2981440</v>
      </c>
      <c r="G111" s="17">
        <v>15000</v>
      </c>
      <c r="H111" s="17">
        <f t="shared" si="40"/>
        <v>596288</v>
      </c>
      <c r="I111" s="19">
        <f t="shared" si="44"/>
        <v>16146.888888888889</v>
      </c>
      <c r="J111" s="20">
        <f t="shared" si="41"/>
        <v>8580.121212121212</v>
      </c>
      <c r="K111" s="20">
        <f t="shared" si="42"/>
        <v>99381.333333333328</v>
      </c>
      <c r="L111" s="21">
        <f t="shared" si="43"/>
        <v>2385152</v>
      </c>
      <c r="M111" s="22">
        <f t="shared" si="45"/>
        <v>109031.79999999999</v>
      </c>
      <c r="N111" s="30">
        <f t="shared" si="31"/>
        <v>44721.599999999999</v>
      </c>
      <c r="O111" s="1">
        <v>115</v>
      </c>
      <c r="P111" s="30">
        <f t="shared" si="32"/>
        <v>22360.799999999999</v>
      </c>
      <c r="Q111" s="1">
        <f t="shared" si="46"/>
        <v>12000</v>
      </c>
      <c r="R111" s="1">
        <v>20</v>
      </c>
      <c r="S111" s="48">
        <f t="shared" si="33"/>
        <v>29814.400000000001</v>
      </c>
    </row>
    <row r="112" spans="1:19" x14ac:dyDescent="0.2">
      <c r="A112" s="5"/>
      <c r="B112" s="17" t="s">
        <v>101</v>
      </c>
      <c r="C112" s="17" t="s">
        <v>93</v>
      </c>
      <c r="D112" s="18">
        <v>30.2</v>
      </c>
      <c r="E112" s="17">
        <v>123200</v>
      </c>
      <c r="F112" s="17">
        <f t="shared" si="39"/>
        <v>3720640</v>
      </c>
      <c r="G112" s="17">
        <v>15000</v>
      </c>
      <c r="H112" s="17">
        <f t="shared" si="40"/>
        <v>744128</v>
      </c>
      <c r="I112" s="19">
        <f t="shared" si="44"/>
        <v>20253.555555555555</v>
      </c>
      <c r="J112" s="20">
        <f t="shared" si="41"/>
        <v>10820.121212121212</v>
      </c>
      <c r="K112" s="20">
        <f t="shared" si="42"/>
        <v>124021.33333333333</v>
      </c>
      <c r="L112" s="21">
        <f t="shared" si="43"/>
        <v>2976512</v>
      </c>
      <c r="M112" s="22">
        <f t="shared" si="45"/>
        <v>133055.79999999999</v>
      </c>
      <c r="N112" s="30">
        <f t="shared" si="31"/>
        <v>55809.599999999999</v>
      </c>
      <c r="O112" s="1">
        <v>115</v>
      </c>
      <c r="P112" s="30">
        <f t="shared" si="32"/>
        <v>27904.799999999999</v>
      </c>
      <c r="Q112" s="1">
        <f t="shared" si="46"/>
        <v>12000</v>
      </c>
      <c r="R112" s="1">
        <v>20</v>
      </c>
      <c r="S112" s="48">
        <f t="shared" si="33"/>
        <v>37206.400000000001</v>
      </c>
    </row>
    <row r="113" spans="1:19" x14ac:dyDescent="0.2">
      <c r="A113" s="5"/>
      <c r="B113" s="17" t="s">
        <v>100</v>
      </c>
      <c r="C113" s="17" t="s">
        <v>93</v>
      </c>
      <c r="D113" s="18">
        <v>30.2</v>
      </c>
      <c r="E113" s="17">
        <v>123200</v>
      </c>
      <c r="F113" s="17">
        <f t="shared" si="39"/>
        <v>3720640</v>
      </c>
      <c r="G113" s="17">
        <v>15000</v>
      </c>
      <c r="H113" s="17">
        <f t="shared" si="40"/>
        <v>744128</v>
      </c>
      <c r="I113" s="19">
        <f t="shared" si="44"/>
        <v>20253.555555555555</v>
      </c>
      <c r="J113" s="20">
        <f t="shared" si="41"/>
        <v>10820.121212121212</v>
      </c>
      <c r="K113" s="20">
        <f t="shared" si="42"/>
        <v>124021.33333333333</v>
      </c>
      <c r="L113" s="21">
        <f t="shared" si="43"/>
        <v>2976512</v>
      </c>
      <c r="M113" s="22">
        <f t="shared" si="45"/>
        <v>133055.79999999999</v>
      </c>
      <c r="N113" s="30">
        <f t="shared" si="31"/>
        <v>55809.599999999999</v>
      </c>
      <c r="O113" s="1">
        <v>115</v>
      </c>
      <c r="P113" s="30">
        <f t="shared" si="32"/>
        <v>27904.799999999999</v>
      </c>
      <c r="Q113" s="1">
        <f t="shared" si="46"/>
        <v>12000</v>
      </c>
      <c r="R113" s="1">
        <v>20</v>
      </c>
      <c r="S113" s="48">
        <f t="shared" si="33"/>
        <v>37206.400000000001</v>
      </c>
    </row>
    <row r="114" spans="1:19" x14ac:dyDescent="0.2">
      <c r="A114" s="5"/>
      <c r="B114" s="17" t="s">
        <v>99</v>
      </c>
      <c r="C114" s="17" t="s">
        <v>93</v>
      </c>
      <c r="D114" s="18">
        <v>30.2</v>
      </c>
      <c r="E114" s="17">
        <v>123200</v>
      </c>
      <c r="F114" s="17">
        <f t="shared" si="39"/>
        <v>3720640</v>
      </c>
      <c r="G114" s="17">
        <v>15000</v>
      </c>
      <c r="H114" s="17">
        <f t="shared" si="40"/>
        <v>744128</v>
      </c>
      <c r="I114" s="19">
        <f t="shared" si="44"/>
        <v>20253.555555555555</v>
      </c>
      <c r="J114" s="20">
        <f t="shared" si="41"/>
        <v>10820.121212121212</v>
      </c>
      <c r="K114" s="20">
        <f t="shared" si="42"/>
        <v>124021.33333333333</v>
      </c>
      <c r="L114" s="21">
        <f t="shared" si="43"/>
        <v>2976512</v>
      </c>
      <c r="M114" s="22">
        <f t="shared" si="45"/>
        <v>133055.79999999999</v>
      </c>
      <c r="N114" s="30">
        <f t="shared" si="31"/>
        <v>55809.599999999999</v>
      </c>
      <c r="O114" s="1">
        <v>115</v>
      </c>
      <c r="P114" s="30">
        <f t="shared" si="32"/>
        <v>27904.799999999999</v>
      </c>
      <c r="Q114" s="1">
        <f t="shared" si="46"/>
        <v>12000</v>
      </c>
      <c r="R114" s="1">
        <v>20</v>
      </c>
      <c r="S114" s="48">
        <f t="shared" si="33"/>
        <v>37206.400000000001</v>
      </c>
    </row>
    <row r="115" spans="1:19" x14ac:dyDescent="0.2">
      <c r="A115" s="5"/>
      <c r="B115" s="17" t="s">
        <v>98</v>
      </c>
      <c r="C115" s="17" t="s">
        <v>93</v>
      </c>
      <c r="D115" s="18">
        <v>30.2</v>
      </c>
      <c r="E115" s="17">
        <v>123200</v>
      </c>
      <c r="F115" s="17">
        <f t="shared" si="39"/>
        <v>3720640</v>
      </c>
      <c r="G115" s="17">
        <v>15000</v>
      </c>
      <c r="H115" s="17">
        <f t="shared" si="40"/>
        <v>744128</v>
      </c>
      <c r="I115" s="19">
        <f t="shared" si="44"/>
        <v>20253.555555555555</v>
      </c>
      <c r="J115" s="20">
        <f t="shared" si="41"/>
        <v>10820.121212121212</v>
      </c>
      <c r="K115" s="20">
        <f t="shared" si="42"/>
        <v>124021.33333333333</v>
      </c>
      <c r="L115" s="21">
        <f t="shared" si="43"/>
        <v>2976512</v>
      </c>
      <c r="M115" s="22">
        <f t="shared" si="45"/>
        <v>133055.79999999999</v>
      </c>
      <c r="N115" s="30">
        <f t="shared" si="31"/>
        <v>55809.599999999999</v>
      </c>
      <c r="O115" s="1">
        <v>115</v>
      </c>
      <c r="P115" s="30">
        <f t="shared" si="32"/>
        <v>27904.799999999999</v>
      </c>
      <c r="Q115" s="1">
        <f t="shared" si="46"/>
        <v>12000</v>
      </c>
      <c r="R115" s="1">
        <v>20</v>
      </c>
      <c r="S115" s="48">
        <f t="shared" si="33"/>
        <v>37206.400000000001</v>
      </c>
    </row>
    <row r="116" spans="1:19" x14ac:dyDescent="0.2">
      <c r="A116" s="5"/>
      <c r="B116" s="17" t="s">
        <v>97</v>
      </c>
      <c r="C116" s="17" t="s">
        <v>93</v>
      </c>
      <c r="D116" s="18">
        <v>34.590000000000003</v>
      </c>
      <c r="E116" s="17">
        <v>123200</v>
      </c>
      <c r="F116" s="17">
        <f t="shared" si="39"/>
        <v>4261488</v>
      </c>
      <c r="G116" s="17">
        <v>15000</v>
      </c>
      <c r="H116" s="17">
        <f t="shared" si="40"/>
        <v>852297.60000000009</v>
      </c>
      <c r="I116" s="19">
        <f t="shared" si="44"/>
        <v>23258.26666666667</v>
      </c>
      <c r="J116" s="20">
        <f t="shared" si="41"/>
        <v>12459.054545454546</v>
      </c>
      <c r="K116" s="20">
        <f t="shared" si="42"/>
        <v>142049.60000000001</v>
      </c>
      <c r="L116" s="21">
        <f t="shared" si="43"/>
        <v>3409190.4000000004</v>
      </c>
      <c r="M116" s="22">
        <f t="shared" si="45"/>
        <v>150633.35999999999</v>
      </c>
      <c r="N116" s="30">
        <f t="shared" si="31"/>
        <v>63922.32</v>
      </c>
      <c r="O116" s="1">
        <v>115</v>
      </c>
      <c r="P116" s="30">
        <f t="shared" si="32"/>
        <v>31961.16</v>
      </c>
      <c r="Q116" s="1">
        <f t="shared" si="46"/>
        <v>12000</v>
      </c>
      <c r="R116" s="1">
        <v>20</v>
      </c>
      <c r="S116" s="48">
        <f t="shared" si="33"/>
        <v>42614.879999999997</v>
      </c>
    </row>
    <row r="117" spans="1:19" x14ac:dyDescent="0.2">
      <c r="A117" s="5"/>
      <c r="B117" s="17" t="s">
        <v>96</v>
      </c>
      <c r="C117" s="17" t="s">
        <v>93</v>
      </c>
      <c r="D117" s="18">
        <v>25.56</v>
      </c>
      <c r="E117" s="17">
        <v>123200</v>
      </c>
      <c r="F117" s="17">
        <f t="shared" si="39"/>
        <v>3148992</v>
      </c>
      <c r="G117" s="17">
        <v>15000</v>
      </c>
      <c r="H117" s="17">
        <f t="shared" si="40"/>
        <v>629798.40000000002</v>
      </c>
      <c r="I117" s="19">
        <f t="shared" si="44"/>
        <v>17077.733333333334</v>
      </c>
      <c r="J117" s="20">
        <f t="shared" si="41"/>
        <v>9087.8545454545456</v>
      </c>
      <c r="K117" s="20">
        <f t="shared" si="42"/>
        <v>104966.40000000001</v>
      </c>
      <c r="L117" s="21">
        <f t="shared" si="43"/>
        <v>2519193.6000000001</v>
      </c>
      <c r="M117" s="22">
        <f t="shared" si="45"/>
        <v>114477.23999999999</v>
      </c>
      <c r="N117" s="30">
        <f t="shared" si="31"/>
        <v>47234.879999999997</v>
      </c>
      <c r="O117" s="1">
        <v>115</v>
      </c>
      <c r="P117" s="30">
        <f t="shared" si="32"/>
        <v>23617.439999999999</v>
      </c>
      <c r="Q117" s="1">
        <f t="shared" si="46"/>
        <v>12000</v>
      </c>
      <c r="R117" s="1">
        <v>20</v>
      </c>
      <c r="S117" s="48">
        <f t="shared" si="33"/>
        <v>31489.920000000002</v>
      </c>
    </row>
    <row r="118" spans="1:19" x14ac:dyDescent="0.2">
      <c r="A118" s="5"/>
      <c r="B118" s="17" t="s">
        <v>95</v>
      </c>
      <c r="C118" s="17" t="s">
        <v>93</v>
      </c>
      <c r="D118" s="18">
        <v>20.47</v>
      </c>
      <c r="E118" s="17">
        <v>123200</v>
      </c>
      <c r="F118" s="17">
        <f t="shared" si="39"/>
        <v>2521904</v>
      </c>
      <c r="G118" s="17">
        <v>15000</v>
      </c>
      <c r="H118" s="17">
        <f t="shared" si="40"/>
        <v>504380.80000000005</v>
      </c>
      <c r="I118" s="19">
        <f t="shared" si="44"/>
        <v>13593.911111111112</v>
      </c>
      <c r="J118" s="20">
        <f t="shared" si="41"/>
        <v>7187.5878787878792</v>
      </c>
      <c r="K118" s="20">
        <f t="shared" si="42"/>
        <v>84063.466666666674</v>
      </c>
      <c r="L118" s="21">
        <f t="shared" si="43"/>
        <v>2017523.2000000002</v>
      </c>
      <c r="M118" s="22">
        <f t="shared" si="45"/>
        <v>94096.88</v>
      </c>
      <c r="N118" s="30">
        <f t="shared" si="31"/>
        <v>37828.559999999998</v>
      </c>
      <c r="O118" s="1">
        <v>115</v>
      </c>
      <c r="P118" s="30">
        <f t="shared" si="32"/>
        <v>18914.28</v>
      </c>
      <c r="Q118" s="1">
        <f t="shared" si="46"/>
        <v>12000</v>
      </c>
      <c r="R118" s="1">
        <v>20</v>
      </c>
      <c r="S118" s="48">
        <f t="shared" si="33"/>
        <v>25219.040000000001</v>
      </c>
    </row>
    <row r="119" spans="1:19" x14ac:dyDescent="0.2">
      <c r="A119" s="5"/>
      <c r="B119" s="17" t="s">
        <v>94</v>
      </c>
      <c r="C119" s="17" t="s">
        <v>93</v>
      </c>
      <c r="D119" s="18">
        <v>36</v>
      </c>
      <c r="E119" s="17">
        <v>123200</v>
      </c>
      <c r="F119" s="17">
        <f t="shared" si="39"/>
        <v>4435200</v>
      </c>
      <c r="G119" s="17">
        <v>15000</v>
      </c>
      <c r="H119" s="17">
        <f t="shared" si="40"/>
        <v>887040</v>
      </c>
      <c r="I119" s="19">
        <f t="shared" si="44"/>
        <v>24223.333333333332</v>
      </c>
      <c r="J119" s="20">
        <f t="shared" si="41"/>
        <v>12985.454545454546</v>
      </c>
      <c r="K119" s="20">
        <f t="shared" si="42"/>
        <v>147840</v>
      </c>
      <c r="L119" s="21">
        <f t="shared" si="43"/>
        <v>3548160</v>
      </c>
      <c r="M119" s="22">
        <f t="shared" si="45"/>
        <v>156279</v>
      </c>
      <c r="N119" s="30">
        <f t="shared" si="31"/>
        <v>66528</v>
      </c>
      <c r="O119" s="1">
        <v>115</v>
      </c>
      <c r="P119" s="30">
        <f t="shared" si="32"/>
        <v>33264</v>
      </c>
      <c r="Q119" s="1">
        <f t="shared" si="46"/>
        <v>12000</v>
      </c>
      <c r="R119" s="1">
        <v>20</v>
      </c>
      <c r="S119" s="48">
        <f t="shared" si="33"/>
        <v>44352</v>
      </c>
    </row>
    <row r="120" spans="1:19" x14ac:dyDescent="0.2">
      <c r="A120" s="5"/>
      <c r="B120" s="6"/>
      <c r="C120" s="6"/>
      <c r="D120" s="6"/>
      <c r="E120" s="6"/>
      <c r="F120" s="6"/>
      <c r="G120" s="17"/>
      <c r="H120" s="6"/>
      <c r="I120" s="19"/>
      <c r="J120" s="20">
        <f t="shared" si="41"/>
        <v>0</v>
      </c>
      <c r="K120" s="20">
        <f t="shared" si="42"/>
        <v>0</v>
      </c>
      <c r="L120" s="21">
        <f t="shared" si="43"/>
        <v>0</v>
      </c>
      <c r="M120" s="22">
        <f t="shared" si="45"/>
        <v>12135</v>
      </c>
      <c r="N120" s="30">
        <f t="shared" si="31"/>
        <v>0</v>
      </c>
      <c r="O120" s="1">
        <v>115</v>
      </c>
      <c r="P120" s="30">
        <f t="shared" si="32"/>
        <v>0</v>
      </c>
      <c r="Q120" s="1">
        <f t="shared" si="46"/>
        <v>12000</v>
      </c>
      <c r="R120" s="1">
        <v>20</v>
      </c>
      <c r="S120" s="48">
        <f t="shared" si="33"/>
        <v>0</v>
      </c>
    </row>
    <row r="121" spans="1:19" x14ac:dyDescent="0.2">
      <c r="A121" s="5"/>
      <c r="B121" s="17" t="s">
        <v>92</v>
      </c>
      <c r="C121" s="17" t="s">
        <v>76</v>
      </c>
      <c r="D121" s="18">
        <v>15</v>
      </c>
      <c r="E121" s="17">
        <f>E119*1.015</f>
        <v>125047.99999999999</v>
      </c>
      <c r="F121" s="17">
        <f t="shared" ref="F121:F136" si="47">+E121*D121</f>
        <v>1875719.9999999998</v>
      </c>
      <c r="G121" s="17">
        <v>15000</v>
      </c>
      <c r="H121" s="17">
        <f t="shared" ref="H121:H152" si="48">F121*0.2</f>
        <v>375144</v>
      </c>
      <c r="I121" s="19">
        <f t="shared" si="44"/>
        <v>10004</v>
      </c>
      <c r="J121" s="20">
        <f t="shared" si="41"/>
        <v>5229.454545454545</v>
      </c>
      <c r="K121" s="20">
        <f t="shared" si="42"/>
        <v>62524</v>
      </c>
      <c r="L121" s="21">
        <f t="shared" si="43"/>
        <v>1500576</v>
      </c>
      <c r="M121" s="22">
        <f t="shared" si="45"/>
        <v>73095.899999999994</v>
      </c>
      <c r="N121" s="30">
        <f t="shared" si="31"/>
        <v>28135.799999999996</v>
      </c>
      <c r="O121" s="1">
        <v>115</v>
      </c>
      <c r="P121" s="30">
        <f t="shared" si="32"/>
        <v>14067.899999999998</v>
      </c>
      <c r="Q121" s="1">
        <f t="shared" si="46"/>
        <v>12000</v>
      </c>
      <c r="R121" s="1">
        <v>20</v>
      </c>
      <c r="S121" s="48">
        <f t="shared" si="33"/>
        <v>18757.199999999997</v>
      </c>
    </row>
    <row r="122" spans="1:19" x14ac:dyDescent="0.2">
      <c r="A122" s="5"/>
      <c r="B122" s="17" t="s">
        <v>91</v>
      </c>
      <c r="C122" s="17" t="s">
        <v>76</v>
      </c>
      <c r="D122" s="18">
        <v>15</v>
      </c>
      <c r="E122" s="17">
        <f>E121</f>
        <v>125047.99999999999</v>
      </c>
      <c r="F122" s="17">
        <f t="shared" si="47"/>
        <v>1875719.9999999998</v>
      </c>
      <c r="G122" s="17">
        <v>15000</v>
      </c>
      <c r="H122" s="17">
        <f t="shared" si="48"/>
        <v>375144</v>
      </c>
      <c r="I122" s="19">
        <f t="shared" si="44"/>
        <v>10004</v>
      </c>
      <c r="J122" s="20">
        <f t="shared" si="41"/>
        <v>5229.454545454545</v>
      </c>
      <c r="K122" s="20">
        <f t="shared" si="42"/>
        <v>62524</v>
      </c>
      <c r="L122" s="21">
        <f t="shared" si="43"/>
        <v>1500576</v>
      </c>
      <c r="M122" s="22">
        <f t="shared" si="45"/>
        <v>73095.899999999994</v>
      </c>
      <c r="N122" s="30">
        <f t="shared" si="31"/>
        <v>28135.799999999996</v>
      </c>
      <c r="O122" s="1">
        <v>115</v>
      </c>
      <c r="P122" s="30">
        <f t="shared" si="32"/>
        <v>14067.899999999998</v>
      </c>
      <c r="Q122" s="1">
        <f t="shared" si="46"/>
        <v>12000</v>
      </c>
      <c r="R122" s="1">
        <v>20</v>
      </c>
      <c r="S122" s="48">
        <f t="shared" si="33"/>
        <v>18757.199999999997</v>
      </c>
    </row>
    <row r="123" spans="1:19" x14ac:dyDescent="0.2">
      <c r="A123" s="5"/>
      <c r="B123" s="17" t="s">
        <v>90</v>
      </c>
      <c r="C123" s="17" t="s">
        <v>76</v>
      </c>
      <c r="D123" s="18">
        <v>18.75</v>
      </c>
      <c r="E123" s="17">
        <f t="shared" ref="E123:E136" si="49">E122</f>
        <v>125047.99999999999</v>
      </c>
      <c r="F123" s="17">
        <f t="shared" si="47"/>
        <v>2344649.9999999995</v>
      </c>
      <c r="G123" s="17">
        <v>15000</v>
      </c>
      <c r="H123" s="17">
        <f t="shared" si="48"/>
        <v>468929.99999999994</v>
      </c>
      <c r="I123" s="19">
        <f t="shared" si="44"/>
        <v>12609.166666666664</v>
      </c>
      <c r="J123" s="20">
        <f t="shared" si="41"/>
        <v>6650.4545454545441</v>
      </c>
      <c r="K123" s="20">
        <f t="shared" si="42"/>
        <v>78154.999999999985</v>
      </c>
      <c r="L123" s="21">
        <f t="shared" si="43"/>
        <v>1875719.9999999998</v>
      </c>
      <c r="M123" s="22">
        <f t="shared" si="45"/>
        <v>88336.124999999985</v>
      </c>
      <c r="N123" s="30">
        <f t="shared" si="31"/>
        <v>35169.749999999993</v>
      </c>
      <c r="O123" s="1">
        <v>115</v>
      </c>
      <c r="P123" s="30">
        <f t="shared" si="32"/>
        <v>17584.874999999996</v>
      </c>
      <c r="Q123" s="1">
        <f t="shared" si="46"/>
        <v>12000</v>
      </c>
      <c r="R123" s="1">
        <v>20</v>
      </c>
      <c r="S123" s="48">
        <f t="shared" si="33"/>
        <v>23446.499999999996</v>
      </c>
    </row>
    <row r="124" spans="1:19" x14ac:dyDescent="0.2">
      <c r="A124" s="5"/>
      <c r="B124" s="17" t="s">
        <v>89</v>
      </c>
      <c r="C124" s="17" t="s">
        <v>76</v>
      </c>
      <c r="D124" s="18">
        <v>18.75</v>
      </c>
      <c r="E124" s="17">
        <f t="shared" si="49"/>
        <v>125047.99999999999</v>
      </c>
      <c r="F124" s="17">
        <f t="shared" si="47"/>
        <v>2344649.9999999995</v>
      </c>
      <c r="G124" s="17">
        <v>15000</v>
      </c>
      <c r="H124" s="17">
        <f t="shared" si="48"/>
        <v>468929.99999999994</v>
      </c>
      <c r="I124" s="19">
        <f t="shared" si="44"/>
        <v>12609.166666666664</v>
      </c>
      <c r="J124" s="20">
        <f t="shared" si="41"/>
        <v>6650.4545454545441</v>
      </c>
      <c r="K124" s="20">
        <f t="shared" si="42"/>
        <v>78154.999999999985</v>
      </c>
      <c r="L124" s="21">
        <f t="shared" si="43"/>
        <v>1875719.9999999998</v>
      </c>
      <c r="M124" s="22">
        <f t="shared" si="45"/>
        <v>88336.124999999985</v>
      </c>
      <c r="N124" s="30">
        <f t="shared" si="31"/>
        <v>35169.749999999993</v>
      </c>
      <c r="O124" s="1">
        <v>115</v>
      </c>
      <c r="P124" s="30">
        <f t="shared" si="32"/>
        <v>17584.874999999996</v>
      </c>
      <c r="Q124" s="1">
        <f t="shared" si="46"/>
        <v>12000</v>
      </c>
      <c r="R124" s="1">
        <v>20</v>
      </c>
      <c r="S124" s="48">
        <f t="shared" si="33"/>
        <v>23446.499999999996</v>
      </c>
    </row>
    <row r="125" spans="1:19" x14ac:dyDescent="0.2">
      <c r="A125" s="5"/>
      <c r="B125" s="17" t="s">
        <v>88</v>
      </c>
      <c r="C125" s="17" t="s">
        <v>76</v>
      </c>
      <c r="D125" s="18">
        <v>15</v>
      </c>
      <c r="E125" s="17">
        <f t="shared" si="49"/>
        <v>125047.99999999999</v>
      </c>
      <c r="F125" s="17">
        <f t="shared" si="47"/>
        <v>1875719.9999999998</v>
      </c>
      <c r="G125" s="17">
        <v>15000</v>
      </c>
      <c r="H125" s="17">
        <f t="shared" si="48"/>
        <v>375144</v>
      </c>
      <c r="I125" s="19">
        <f t="shared" si="44"/>
        <v>10004</v>
      </c>
      <c r="J125" s="20">
        <f t="shared" si="41"/>
        <v>5229.454545454545</v>
      </c>
      <c r="K125" s="20">
        <f t="shared" si="42"/>
        <v>62524</v>
      </c>
      <c r="L125" s="21">
        <f t="shared" si="43"/>
        <v>1500576</v>
      </c>
      <c r="M125" s="22">
        <f t="shared" si="45"/>
        <v>73095.899999999994</v>
      </c>
      <c r="N125" s="30">
        <f t="shared" si="31"/>
        <v>28135.799999999996</v>
      </c>
      <c r="O125" s="1">
        <v>115</v>
      </c>
      <c r="P125" s="30">
        <f t="shared" si="32"/>
        <v>14067.899999999998</v>
      </c>
      <c r="Q125" s="1">
        <f t="shared" si="46"/>
        <v>12000</v>
      </c>
      <c r="R125" s="1">
        <v>20</v>
      </c>
      <c r="S125" s="48">
        <f t="shared" si="33"/>
        <v>18757.199999999997</v>
      </c>
    </row>
    <row r="126" spans="1:19" x14ac:dyDescent="0.2">
      <c r="A126" s="5"/>
      <c r="B126" s="17" t="s">
        <v>87</v>
      </c>
      <c r="C126" s="17" t="s">
        <v>76</v>
      </c>
      <c r="D126" s="18">
        <v>20.63</v>
      </c>
      <c r="E126" s="17">
        <f t="shared" si="49"/>
        <v>125047.99999999999</v>
      </c>
      <c r="F126" s="17">
        <f t="shared" si="47"/>
        <v>2579740.2399999998</v>
      </c>
      <c r="G126" s="17">
        <v>15000</v>
      </c>
      <c r="H126" s="17">
        <f t="shared" si="48"/>
        <v>515948.04799999995</v>
      </c>
      <c r="I126" s="19">
        <f t="shared" si="44"/>
        <v>13915.223555555554</v>
      </c>
      <c r="J126" s="20">
        <f t="shared" si="41"/>
        <v>7362.8492121212112</v>
      </c>
      <c r="K126" s="20">
        <f t="shared" si="42"/>
        <v>85991.34133333333</v>
      </c>
      <c r="L126" s="21">
        <f t="shared" si="43"/>
        <v>2063792.1919999998</v>
      </c>
      <c r="M126" s="22">
        <f t="shared" si="45"/>
        <v>95976.55779999998</v>
      </c>
      <c r="N126" s="30">
        <f t="shared" si="31"/>
        <v>38696.103599999995</v>
      </c>
      <c r="O126" s="1">
        <v>115</v>
      </c>
      <c r="P126" s="30">
        <f t="shared" si="32"/>
        <v>19348.051799999997</v>
      </c>
      <c r="Q126" s="1">
        <f t="shared" si="46"/>
        <v>12000</v>
      </c>
      <c r="R126" s="1">
        <v>20</v>
      </c>
      <c r="S126" s="48">
        <f t="shared" si="33"/>
        <v>25797.402399999999</v>
      </c>
    </row>
    <row r="127" spans="1:19" x14ac:dyDescent="0.2">
      <c r="A127" s="5"/>
      <c r="B127" s="17" t="s">
        <v>86</v>
      </c>
      <c r="C127" s="17" t="s">
        <v>76</v>
      </c>
      <c r="D127" s="18">
        <v>19.34</v>
      </c>
      <c r="E127" s="17">
        <f t="shared" si="49"/>
        <v>125047.99999999999</v>
      </c>
      <c r="F127" s="17">
        <f t="shared" si="47"/>
        <v>2418428.3199999998</v>
      </c>
      <c r="G127" s="17">
        <v>15000</v>
      </c>
      <c r="H127" s="17">
        <f t="shared" si="48"/>
        <v>483685.66399999999</v>
      </c>
      <c r="I127" s="19">
        <f t="shared" si="44"/>
        <v>13019.046222222221</v>
      </c>
      <c r="J127" s="20">
        <f t="shared" si="41"/>
        <v>6874.0252121212116</v>
      </c>
      <c r="K127" s="20">
        <f t="shared" si="42"/>
        <v>80614.277333333332</v>
      </c>
      <c r="L127" s="21">
        <f t="shared" si="43"/>
        <v>1934742.656</v>
      </c>
      <c r="M127" s="22">
        <f t="shared" si="45"/>
        <v>90733.920400000003</v>
      </c>
      <c r="N127" s="30">
        <f t="shared" si="31"/>
        <v>36276.424799999993</v>
      </c>
      <c r="O127" s="1">
        <v>115</v>
      </c>
      <c r="P127" s="30">
        <f t="shared" si="32"/>
        <v>18138.212399999997</v>
      </c>
      <c r="Q127" s="1">
        <f t="shared" si="46"/>
        <v>12000</v>
      </c>
      <c r="R127" s="1">
        <v>20</v>
      </c>
      <c r="S127" s="48">
        <f t="shared" si="33"/>
        <v>24184.283199999998</v>
      </c>
    </row>
    <row r="128" spans="1:19" x14ac:dyDescent="0.2">
      <c r="A128" s="5"/>
      <c r="B128" s="17" t="s">
        <v>85</v>
      </c>
      <c r="C128" s="17" t="s">
        <v>76</v>
      </c>
      <c r="D128" s="18">
        <v>22</v>
      </c>
      <c r="E128" s="17">
        <f t="shared" si="49"/>
        <v>125047.99999999999</v>
      </c>
      <c r="F128" s="17">
        <f t="shared" si="47"/>
        <v>2751055.9999999995</v>
      </c>
      <c r="G128" s="17">
        <v>15000</v>
      </c>
      <c r="H128" s="17">
        <f t="shared" si="48"/>
        <v>550211.19999999995</v>
      </c>
      <c r="I128" s="19">
        <f t="shared" si="44"/>
        <v>14866.977777777776</v>
      </c>
      <c r="J128" s="20">
        <f t="shared" si="41"/>
        <v>7881.9878787878779</v>
      </c>
      <c r="K128" s="20">
        <f t="shared" si="42"/>
        <v>91701.866666666654</v>
      </c>
      <c r="L128" s="21">
        <f t="shared" si="43"/>
        <v>2200844.7999999998</v>
      </c>
      <c r="M128" s="22">
        <f t="shared" si="45"/>
        <v>101544.31999999998</v>
      </c>
      <c r="N128" s="30">
        <f t="shared" si="31"/>
        <v>41265.839999999989</v>
      </c>
      <c r="O128" s="1">
        <v>115</v>
      </c>
      <c r="P128" s="30">
        <f t="shared" si="32"/>
        <v>20632.919999999995</v>
      </c>
      <c r="Q128" s="1">
        <f t="shared" si="46"/>
        <v>12000</v>
      </c>
      <c r="R128" s="1">
        <v>20</v>
      </c>
      <c r="S128" s="48">
        <f t="shared" si="33"/>
        <v>27510.559999999998</v>
      </c>
    </row>
    <row r="129" spans="1:19" x14ac:dyDescent="0.2">
      <c r="A129" s="5"/>
      <c r="B129" s="17" t="s">
        <v>84</v>
      </c>
      <c r="C129" s="17" t="s">
        <v>76</v>
      </c>
      <c r="D129" s="18">
        <v>28</v>
      </c>
      <c r="E129" s="17">
        <f t="shared" si="49"/>
        <v>125047.99999999999</v>
      </c>
      <c r="F129" s="17">
        <f t="shared" si="47"/>
        <v>3501343.9999999995</v>
      </c>
      <c r="G129" s="17">
        <v>15000</v>
      </c>
      <c r="H129" s="17">
        <f t="shared" si="48"/>
        <v>700268.79999999993</v>
      </c>
      <c r="I129" s="19">
        <f t="shared" si="44"/>
        <v>19035.244444444441</v>
      </c>
      <c r="J129" s="20">
        <f t="shared" si="41"/>
        <v>10155.587878787877</v>
      </c>
      <c r="K129" s="20">
        <f t="shared" si="42"/>
        <v>116711.46666666666</v>
      </c>
      <c r="L129" s="21">
        <f t="shared" si="43"/>
        <v>2801075.1999999997</v>
      </c>
      <c r="M129" s="22">
        <f t="shared" si="45"/>
        <v>125928.68</v>
      </c>
      <c r="N129" s="30">
        <f t="shared" si="31"/>
        <v>52520.159999999989</v>
      </c>
      <c r="O129" s="1">
        <v>115</v>
      </c>
      <c r="P129" s="30">
        <f t="shared" si="32"/>
        <v>26260.079999999994</v>
      </c>
      <c r="Q129" s="1">
        <f t="shared" si="46"/>
        <v>12000</v>
      </c>
      <c r="R129" s="1">
        <v>20</v>
      </c>
      <c r="S129" s="48">
        <f t="shared" si="33"/>
        <v>35013.439999999995</v>
      </c>
    </row>
    <row r="130" spans="1:19" x14ac:dyDescent="0.2">
      <c r="A130" s="5"/>
      <c r="B130" s="17" t="s">
        <v>83</v>
      </c>
      <c r="C130" s="17" t="s">
        <v>76</v>
      </c>
      <c r="D130" s="18">
        <v>28</v>
      </c>
      <c r="E130" s="17">
        <f t="shared" si="49"/>
        <v>125047.99999999999</v>
      </c>
      <c r="F130" s="17">
        <f t="shared" si="47"/>
        <v>3501343.9999999995</v>
      </c>
      <c r="G130" s="17">
        <v>15000</v>
      </c>
      <c r="H130" s="17">
        <f t="shared" si="48"/>
        <v>700268.79999999993</v>
      </c>
      <c r="I130" s="19">
        <f t="shared" si="44"/>
        <v>19035.244444444441</v>
      </c>
      <c r="J130" s="20">
        <f t="shared" si="41"/>
        <v>10155.587878787877</v>
      </c>
      <c r="K130" s="20">
        <f t="shared" si="42"/>
        <v>116711.46666666666</v>
      </c>
      <c r="L130" s="21">
        <f t="shared" si="43"/>
        <v>2801075.1999999997</v>
      </c>
      <c r="M130" s="22">
        <f t="shared" si="45"/>
        <v>125928.68</v>
      </c>
      <c r="N130" s="30">
        <f t="shared" si="31"/>
        <v>52520.159999999989</v>
      </c>
      <c r="O130" s="1">
        <v>115</v>
      </c>
      <c r="P130" s="30">
        <f t="shared" si="32"/>
        <v>26260.079999999994</v>
      </c>
      <c r="Q130" s="1">
        <f t="shared" si="46"/>
        <v>12000</v>
      </c>
      <c r="R130" s="1">
        <v>20</v>
      </c>
      <c r="S130" s="48">
        <f t="shared" si="33"/>
        <v>35013.439999999995</v>
      </c>
    </row>
    <row r="131" spans="1:19" x14ac:dyDescent="0.2">
      <c r="A131" s="5"/>
      <c r="B131" s="17" t="s">
        <v>82</v>
      </c>
      <c r="C131" s="17" t="s">
        <v>76</v>
      </c>
      <c r="D131" s="18">
        <v>28</v>
      </c>
      <c r="E131" s="17">
        <f t="shared" si="49"/>
        <v>125047.99999999999</v>
      </c>
      <c r="F131" s="17">
        <f t="shared" si="47"/>
        <v>3501343.9999999995</v>
      </c>
      <c r="G131" s="17">
        <v>15000</v>
      </c>
      <c r="H131" s="17">
        <f t="shared" si="48"/>
        <v>700268.79999999993</v>
      </c>
      <c r="I131" s="19">
        <f t="shared" si="44"/>
        <v>19035.244444444441</v>
      </c>
      <c r="J131" s="20">
        <f t="shared" si="41"/>
        <v>10155.587878787877</v>
      </c>
      <c r="K131" s="20">
        <f t="shared" si="42"/>
        <v>116711.46666666666</v>
      </c>
      <c r="L131" s="21">
        <f t="shared" si="43"/>
        <v>2801075.1999999997</v>
      </c>
      <c r="M131" s="22">
        <f t="shared" si="45"/>
        <v>125928.68</v>
      </c>
      <c r="N131" s="30">
        <f t="shared" si="31"/>
        <v>52520.159999999989</v>
      </c>
      <c r="O131" s="1">
        <v>115</v>
      </c>
      <c r="P131" s="30">
        <f t="shared" si="32"/>
        <v>26260.079999999994</v>
      </c>
      <c r="Q131" s="1">
        <f t="shared" si="46"/>
        <v>12000</v>
      </c>
      <c r="R131" s="1">
        <v>20</v>
      </c>
      <c r="S131" s="48">
        <f t="shared" si="33"/>
        <v>35013.439999999995</v>
      </c>
    </row>
    <row r="132" spans="1:19" x14ac:dyDescent="0.2">
      <c r="A132" s="5"/>
      <c r="B132" s="17" t="s">
        <v>81</v>
      </c>
      <c r="C132" s="17" t="s">
        <v>76</v>
      </c>
      <c r="D132" s="18">
        <v>28</v>
      </c>
      <c r="E132" s="17">
        <f t="shared" si="49"/>
        <v>125047.99999999999</v>
      </c>
      <c r="F132" s="17">
        <f t="shared" si="47"/>
        <v>3501343.9999999995</v>
      </c>
      <c r="G132" s="17">
        <v>15000</v>
      </c>
      <c r="H132" s="17">
        <f t="shared" si="48"/>
        <v>700268.79999999993</v>
      </c>
      <c r="I132" s="19">
        <f t="shared" si="44"/>
        <v>19035.244444444441</v>
      </c>
      <c r="J132" s="20">
        <f t="shared" si="41"/>
        <v>10155.587878787877</v>
      </c>
      <c r="K132" s="20">
        <f t="shared" si="42"/>
        <v>116711.46666666666</v>
      </c>
      <c r="L132" s="21">
        <f t="shared" si="43"/>
        <v>2801075.1999999997</v>
      </c>
      <c r="M132" s="22">
        <f t="shared" si="45"/>
        <v>125928.68</v>
      </c>
      <c r="N132" s="30">
        <f t="shared" si="31"/>
        <v>52520.159999999989</v>
      </c>
      <c r="O132" s="1">
        <v>115</v>
      </c>
      <c r="P132" s="30">
        <f t="shared" si="32"/>
        <v>26260.079999999994</v>
      </c>
      <c r="Q132" s="1">
        <f t="shared" si="46"/>
        <v>12000</v>
      </c>
      <c r="R132" s="1">
        <v>20</v>
      </c>
      <c r="S132" s="48">
        <f t="shared" si="33"/>
        <v>35013.439999999995</v>
      </c>
    </row>
    <row r="133" spans="1:19" x14ac:dyDescent="0.2">
      <c r="A133" s="5"/>
      <c r="B133" s="17" t="s">
        <v>80</v>
      </c>
      <c r="C133" s="17" t="s">
        <v>76</v>
      </c>
      <c r="D133" s="18">
        <v>27.82</v>
      </c>
      <c r="E133" s="17">
        <f t="shared" si="49"/>
        <v>125047.99999999999</v>
      </c>
      <c r="F133" s="17">
        <f t="shared" si="47"/>
        <v>3478835.3599999994</v>
      </c>
      <c r="G133" s="17">
        <v>15000</v>
      </c>
      <c r="H133" s="17">
        <f t="shared" si="48"/>
        <v>695767.07199999993</v>
      </c>
      <c r="I133" s="19">
        <f>(H133-G133)/36</f>
        <v>18910.196444444442</v>
      </c>
      <c r="J133" s="20">
        <f t="shared" si="41"/>
        <v>10087.379878787877</v>
      </c>
      <c r="K133" s="20">
        <f t="shared" si="42"/>
        <v>115961.17866666666</v>
      </c>
      <c r="L133" s="21">
        <f t="shared" si="43"/>
        <v>2783068.2879999997</v>
      </c>
      <c r="M133" s="22">
        <f t="shared" si="45"/>
        <v>125197.14919999999</v>
      </c>
      <c r="N133" s="30">
        <f t="shared" si="31"/>
        <v>52182.530399999989</v>
      </c>
      <c r="O133" s="1">
        <v>115</v>
      </c>
      <c r="P133" s="30">
        <f t="shared" si="32"/>
        <v>26091.265199999994</v>
      </c>
      <c r="Q133" s="1">
        <f t="shared" si="46"/>
        <v>12000</v>
      </c>
      <c r="R133" s="1">
        <v>20</v>
      </c>
      <c r="S133" s="48">
        <f t="shared" si="33"/>
        <v>34788.353599999995</v>
      </c>
    </row>
    <row r="134" spans="1:19" x14ac:dyDescent="0.2">
      <c r="A134" s="5"/>
      <c r="B134" s="17" t="s">
        <v>79</v>
      </c>
      <c r="C134" s="17" t="s">
        <v>76</v>
      </c>
      <c r="D134" s="18">
        <v>25.56</v>
      </c>
      <c r="E134" s="17">
        <f t="shared" si="49"/>
        <v>125047.99999999999</v>
      </c>
      <c r="F134" s="17">
        <f t="shared" si="47"/>
        <v>3196226.8799999994</v>
      </c>
      <c r="G134" s="17">
        <v>15000</v>
      </c>
      <c r="H134" s="17">
        <f t="shared" si="48"/>
        <v>639245.37599999993</v>
      </c>
      <c r="I134" s="19">
        <f t="shared" si="44"/>
        <v>17340.149333333331</v>
      </c>
      <c r="J134" s="20">
        <f t="shared" si="41"/>
        <v>9230.9905454545442</v>
      </c>
      <c r="K134" s="20">
        <f t="shared" si="42"/>
        <v>106540.89599999999</v>
      </c>
      <c r="L134" s="21">
        <f t="shared" si="43"/>
        <v>2556981.5039999997</v>
      </c>
      <c r="M134" s="22">
        <f t="shared" si="45"/>
        <v>116012.37359999996</v>
      </c>
      <c r="N134" s="30">
        <f t="shared" si="31"/>
        <v>47943.403199999986</v>
      </c>
      <c r="O134" s="1">
        <v>115</v>
      </c>
      <c r="P134" s="30">
        <f t="shared" si="32"/>
        <v>23971.701599999993</v>
      </c>
      <c r="Q134" s="1">
        <f t="shared" si="46"/>
        <v>12000</v>
      </c>
      <c r="R134" s="1">
        <v>20</v>
      </c>
      <c r="S134" s="48">
        <f t="shared" si="33"/>
        <v>31962.268799999994</v>
      </c>
    </row>
    <row r="135" spans="1:19" x14ac:dyDescent="0.2">
      <c r="A135" s="5"/>
      <c r="B135" s="17" t="s">
        <v>78</v>
      </c>
      <c r="C135" s="17" t="s">
        <v>76</v>
      </c>
      <c r="D135" s="18">
        <v>20.47</v>
      </c>
      <c r="E135" s="17">
        <f t="shared" si="49"/>
        <v>125047.99999999999</v>
      </c>
      <c r="F135" s="17">
        <f t="shared" si="47"/>
        <v>2559732.5599999996</v>
      </c>
      <c r="G135" s="17">
        <v>15000</v>
      </c>
      <c r="H135" s="17">
        <f t="shared" si="48"/>
        <v>511946.51199999993</v>
      </c>
      <c r="I135" s="19">
        <f t="shared" si="44"/>
        <v>13804.069777777775</v>
      </c>
      <c r="J135" s="20">
        <f t="shared" ref="J135:J166" si="50">(F135*0.1-G135)/33</f>
        <v>7302.2198787878779</v>
      </c>
      <c r="K135" s="20">
        <f t="shared" ref="K135:K166" si="51">F135*0.1/3</f>
        <v>85324.41866666665</v>
      </c>
      <c r="L135" s="21">
        <f t="shared" ref="L135:L166" si="52">F135*0.8</f>
        <v>2047786.0479999997</v>
      </c>
      <c r="M135" s="22">
        <f t="shared" si="45"/>
        <v>95326.308199999985</v>
      </c>
      <c r="N135" s="30">
        <f t="shared" si="31"/>
        <v>38395.988399999995</v>
      </c>
      <c r="O135" s="1">
        <v>115</v>
      </c>
      <c r="P135" s="30">
        <f t="shared" si="32"/>
        <v>19197.994199999997</v>
      </c>
      <c r="Q135" s="1">
        <f t="shared" si="46"/>
        <v>12000</v>
      </c>
      <c r="R135" s="1">
        <v>20</v>
      </c>
      <c r="S135" s="48">
        <f t="shared" si="33"/>
        <v>25597.325599999996</v>
      </c>
    </row>
    <row r="136" spans="1:19" x14ac:dyDescent="0.2">
      <c r="A136" s="5"/>
      <c r="B136" s="17" t="s">
        <v>77</v>
      </c>
      <c r="C136" s="17" t="s">
        <v>76</v>
      </c>
      <c r="D136" s="18">
        <v>36</v>
      </c>
      <c r="E136" s="17">
        <f t="shared" si="49"/>
        <v>125047.99999999999</v>
      </c>
      <c r="F136" s="17">
        <f t="shared" si="47"/>
        <v>4501727.9999999991</v>
      </c>
      <c r="G136" s="17">
        <v>15000</v>
      </c>
      <c r="H136" s="17">
        <f t="shared" si="48"/>
        <v>900345.59999999986</v>
      </c>
      <c r="I136" s="19">
        <f t="shared" si="44"/>
        <v>24592.933333333331</v>
      </c>
      <c r="J136" s="20">
        <f t="shared" si="50"/>
        <v>13187.054545454543</v>
      </c>
      <c r="K136" s="20">
        <f t="shared" si="51"/>
        <v>150057.59999999998</v>
      </c>
      <c r="L136" s="21">
        <f t="shared" si="52"/>
        <v>3601382.3999999994</v>
      </c>
      <c r="M136" s="22">
        <f t="shared" si="45"/>
        <v>158441.15999999997</v>
      </c>
      <c r="N136" s="30">
        <f t="shared" si="31"/>
        <v>67525.919999999984</v>
      </c>
      <c r="O136" s="1">
        <v>115</v>
      </c>
      <c r="P136" s="30">
        <f t="shared" si="32"/>
        <v>33762.959999999992</v>
      </c>
      <c r="Q136" s="1">
        <f t="shared" si="46"/>
        <v>12000</v>
      </c>
      <c r="R136" s="1">
        <v>20</v>
      </c>
      <c r="S136" s="48">
        <f t="shared" si="33"/>
        <v>45017.279999999992</v>
      </c>
    </row>
    <row r="137" spans="1:19" x14ac:dyDescent="0.2">
      <c r="A137" s="5"/>
      <c r="B137" s="17" t="s">
        <v>75</v>
      </c>
      <c r="C137" s="17" t="s">
        <v>0</v>
      </c>
      <c r="D137" s="18">
        <v>36</v>
      </c>
      <c r="E137" s="17">
        <v>95000</v>
      </c>
      <c r="F137" s="17">
        <f t="shared" ref="F137:F151" si="53">+E137*D137</f>
        <v>3420000</v>
      </c>
      <c r="G137" s="17">
        <v>15000</v>
      </c>
      <c r="H137" s="17">
        <f t="shared" si="48"/>
        <v>684000</v>
      </c>
      <c r="I137" s="19">
        <f t="shared" si="44"/>
        <v>18583.333333333332</v>
      </c>
      <c r="J137" s="20">
        <f t="shared" si="50"/>
        <v>9909.0909090909099</v>
      </c>
      <c r="K137" s="20">
        <f t="shared" si="51"/>
        <v>114000</v>
      </c>
      <c r="L137" s="21">
        <f t="shared" si="52"/>
        <v>2736000</v>
      </c>
      <c r="M137" s="22">
        <f t="shared" si="45"/>
        <v>123285</v>
      </c>
      <c r="N137" s="30">
        <f t="shared" si="31"/>
        <v>51300</v>
      </c>
      <c r="O137" s="1">
        <v>115</v>
      </c>
      <c r="P137" s="30">
        <f t="shared" si="32"/>
        <v>25650</v>
      </c>
      <c r="Q137" s="1">
        <f t="shared" si="46"/>
        <v>12000</v>
      </c>
      <c r="R137" s="1">
        <v>20</v>
      </c>
      <c r="S137" s="48">
        <f t="shared" si="33"/>
        <v>34200</v>
      </c>
    </row>
    <row r="138" spans="1:19" x14ac:dyDescent="0.2">
      <c r="A138" s="5"/>
      <c r="B138" s="17" t="s">
        <v>74</v>
      </c>
      <c r="C138" s="17" t="s">
        <v>0</v>
      </c>
      <c r="D138" s="18">
        <v>36</v>
      </c>
      <c r="E138" s="17">
        <v>95000</v>
      </c>
      <c r="F138" s="17">
        <f t="shared" si="53"/>
        <v>3420000</v>
      </c>
      <c r="G138" s="17">
        <v>15000</v>
      </c>
      <c r="H138" s="17">
        <f t="shared" si="48"/>
        <v>684000</v>
      </c>
      <c r="I138" s="19">
        <f t="shared" si="44"/>
        <v>18583.333333333332</v>
      </c>
      <c r="J138" s="20">
        <f t="shared" si="50"/>
        <v>9909.0909090909099</v>
      </c>
      <c r="K138" s="20">
        <f t="shared" si="51"/>
        <v>114000</v>
      </c>
      <c r="L138" s="21">
        <f t="shared" si="52"/>
        <v>2736000</v>
      </c>
      <c r="M138" s="22">
        <f t="shared" si="45"/>
        <v>123285</v>
      </c>
      <c r="N138" s="30">
        <f t="shared" si="31"/>
        <v>51300</v>
      </c>
      <c r="O138" s="1">
        <v>115</v>
      </c>
      <c r="P138" s="30">
        <f t="shared" si="32"/>
        <v>25650</v>
      </c>
      <c r="Q138" s="1">
        <f t="shared" si="46"/>
        <v>12000</v>
      </c>
      <c r="R138" s="1">
        <v>20</v>
      </c>
      <c r="S138" s="48">
        <f t="shared" si="33"/>
        <v>34200</v>
      </c>
    </row>
    <row r="139" spans="1:19" x14ac:dyDescent="0.2">
      <c r="A139" s="5"/>
      <c r="B139" s="17" t="s">
        <v>73</v>
      </c>
      <c r="C139" s="17" t="s">
        <v>0</v>
      </c>
      <c r="D139" s="18">
        <v>36</v>
      </c>
      <c r="E139" s="17">
        <v>95000</v>
      </c>
      <c r="F139" s="17">
        <f t="shared" si="53"/>
        <v>3420000</v>
      </c>
      <c r="G139" s="17">
        <v>15000</v>
      </c>
      <c r="H139" s="17">
        <f t="shared" si="48"/>
        <v>684000</v>
      </c>
      <c r="I139" s="19">
        <f t="shared" si="44"/>
        <v>18583.333333333332</v>
      </c>
      <c r="J139" s="20">
        <f t="shared" si="50"/>
        <v>9909.0909090909099</v>
      </c>
      <c r="K139" s="20">
        <f t="shared" si="51"/>
        <v>114000</v>
      </c>
      <c r="L139" s="21">
        <f t="shared" si="52"/>
        <v>2736000</v>
      </c>
      <c r="M139" s="22">
        <f t="shared" si="45"/>
        <v>123285</v>
      </c>
      <c r="N139" s="30">
        <f t="shared" si="31"/>
        <v>51300</v>
      </c>
      <c r="O139" s="1">
        <v>115</v>
      </c>
      <c r="P139" s="30">
        <f t="shared" si="32"/>
        <v>25650</v>
      </c>
      <c r="Q139" s="1">
        <f t="shared" si="46"/>
        <v>12000</v>
      </c>
      <c r="R139" s="1">
        <v>20</v>
      </c>
      <c r="S139" s="48">
        <f t="shared" si="33"/>
        <v>34200</v>
      </c>
    </row>
    <row r="140" spans="1:19" x14ac:dyDescent="0.2">
      <c r="A140" s="5"/>
      <c r="B140" s="17" t="s">
        <v>72</v>
      </c>
      <c r="C140" s="17" t="s">
        <v>0</v>
      </c>
      <c r="D140" s="18">
        <v>36</v>
      </c>
      <c r="E140" s="17">
        <v>95000</v>
      </c>
      <c r="F140" s="17">
        <f t="shared" si="53"/>
        <v>3420000</v>
      </c>
      <c r="G140" s="17">
        <v>15000</v>
      </c>
      <c r="H140" s="17">
        <f t="shared" si="48"/>
        <v>684000</v>
      </c>
      <c r="I140" s="19">
        <f t="shared" si="44"/>
        <v>18583.333333333332</v>
      </c>
      <c r="J140" s="20">
        <f t="shared" si="50"/>
        <v>9909.0909090909099</v>
      </c>
      <c r="K140" s="20">
        <f t="shared" si="51"/>
        <v>114000</v>
      </c>
      <c r="L140" s="21">
        <f t="shared" si="52"/>
        <v>2736000</v>
      </c>
      <c r="M140" s="22">
        <f t="shared" si="45"/>
        <v>123285</v>
      </c>
      <c r="N140" s="30">
        <f t="shared" ref="N140:N203" si="54">F140*$N$9</f>
        <v>51300</v>
      </c>
      <c r="O140" s="1">
        <v>115</v>
      </c>
      <c r="P140" s="30">
        <f t="shared" ref="P140:P203" si="55">F140*$P$9</f>
        <v>25650</v>
      </c>
      <c r="Q140" s="1">
        <f t="shared" si="46"/>
        <v>12000</v>
      </c>
      <c r="R140" s="1">
        <v>20</v>
      </c>
      <c r="S140" s="48">
        <f t="shared" ref="S140:S203" si="56">$S$9*F140</f>
        <v>34200</v>
      </c>
    </row>
    <row r="141" spans="1:19" x14ac:dyDescent="0.2">
      <c r="A141" s="5"/>
      <c r="B141" s="17" t="s">
        <v>71</v>
      </c>
      <c r="C141" s="17" t="s">
        <v>0</v>
      </c>
      <c r="D141" s="18">
        <v>33</v>
      </c>
      <c r="E141" s="17">
        <v>95000</v>
      </c>
      <c r="F141" s="17">
        <f t="shared" si="53"/>
        <v>3135000</v>
      </c>
      <c r="G141" s="17">
        <v>15000</v>
      </c>
      <c r="H141" s="17">
        <f t="shared" si="48"/>
        <v>627000</v>
      </c>
      <c r="I141" s="19">
        <f t="shared" si="44"/>
        <v>17000</v>
      </c>
      <c r="J141" s="20">
        <f t="shared" si="50"/>
        <v>9045.454545454546</v>
      </c>
      <c r="K141" s="20">
        <f t="shared" si="51"/>
        <v>104500</v>
      </c>
      <c r="L141" s="21">
        <f t="shared" si="52"/>
        <v>2508000</v>
      </c>
      <c r="M141" s="22">
        <f t="shared" si="45"/>
        <v>114022.5</v>
      </c>
      <c r="N141" s="30">
        <f t="shared" si="54"/>
        <v>47025</v>
      </c>
      <c r="O141" s="1">
        <v>115</v>
      </c>
      <c r="P141" s="30">
        <f t="shared" si="55"/>
        <v>23512.5</v>
      </c>
      <c r="Q141" s="1">
        <f t="shared" si="46"/>
        <v>12000</v>
      </c>
      <c r="R141" s="1">
        <v>20</v>
      </c>
      <c r="S141" s="48">
        <f t="shared" si="56"/>
        <v>31350</v>
      </c>
    </row>
    <row r="142" spans="1:19" x14ac:dyDescent="0.2">
      <c r="A142" s="5"/>
      <c r="B142" s="17" t="s">
        <v>70</v>
      </c>
      <c r="C142" s="17" t="s">
        <v>0</v>
      </c>
      <c r="D142" s="18">
        <v>22.38</v>
      </c>
      <c r="E142" s="17">
        <v>95000</v>
      </c>
      <c r="F142" s="17">
        <f t="shared" si="53"/>
        <v>2126100</v>
      </c>
      <c r="G142" s="17">
        <v>15000</v>
      </c>
      <c r="H142" s="17">
        <f t="shared" si="48"/>
        <v>425220</v>
      </c>
      <c r="I142" s="19">
        <f t="shared" si="44"/>
        <v>11395</v>
      </c>
      <c r="J142" s="20">
        <f t="shared" si="50"/>
        <v>5988.181818181818</v>
      </c>
      <c r="K142" s="20">
        <f t="shared" si="51"/>
        <v>70870</v>
      </c>
      <c r="L142" s="21">
        <f t="shared" si="52"/>
        <v>1700880</v>
      </c>
      <c r="M142" s="22">
        <f t="shared" si="45"/>
        <v>81233.25</v>
      </c>
      <c r="N142" s="30">
        <f t="shared" si="54"/>
        <v>31891.5</v>
      </c>
      <c r="O142" s="1">
        <v>115</v>
      </c>
      <c r="P142" s="30">
        <f t="shared" si="55"/>
        <v>15945.75</v>
      </c>
      <c r="Q142" s="1">
        <f t="shared" si="46"/>
        <v>12000</v>
      </c>
      <c r="R142" s="1">
        <v>20</v>
      </c>
      <c r="S142" s="48">
        <f t="shared" si="56"/>
        <v>21261</v>
      </c>
    </row>
    <row r="143" spans="1:19" x14ac:dyDescent="0.2">
      <c r="A143" s="5"/>
      <c r="B143" s="17" t="s">
        <v>69</v>
      </c>
      <c r="C143" s="17" t="s">
        <v>0</v>
      </c>
      <c r="D143" s="18">
        <v>24.2</v>
      </c>
      <c r="E143" s="17">
        <v>95000</v>
      </c>
      <c r="F143" s="17">
        <f t="shared" si="53"/>
        <v>2299000</v>
      </c>
      <c r="G143" s="17">
        <v>15000</v>
      </c>
      <c r="H143" s="17">
        <f t="shared" si="48"/>
        <v>459800</v>
      </c>
      <c r="I143" s="19">
        <f t="shared" si="44"/>
        <v>12355.555555555555</v>
      </c>
      <c r="J143" s="20">
        <f t="shared" si="50"/>
        <v>6512.121212121212</v>
      </c>
      <c r="K143" s="20">
        <f t="shared" si="51"/>
        <v>76633.333333333328</v>
      </c>
      <c r="L143" s="21">
        <f t="shared" si="52"/>
        <v>1839200</v>
      </c>
      <c r="M143" s="22">
        <f t="shared" si="45"/>
        <v>86852.5</v>
      </c>
      <c r="N143" s="30">
        <f t="shared" si="54"/>
        <v>34485</v>
      </c>
      <c r="O143" s="1">
        <v>115</v>
      </c>
      <c r="P143" s="30">
        <f t="shared" si="55"/>
        <v>17242.5</v>
      </c>
      <c r="Q143" s="1">
        <f t="shared" si="46"/>
        <v>12000</v>
      </c>
      <c r="R143" s="1">
        <v>20</v>
      </c>
      <c r="S143" s="48">
        <f t="shared" si="56"/>
        <v>22990</v>
      </c>
    </row>
    <row r="144" spans="1:19" x14ac:dyDescent="0.2">
      <c r="A144" s="5"/>
      <c r="B144" s="17" t="s">
        <v>68</v>
      </c>
      <c r="C144" s="17" t="s">
        <v>0</v>
      </c>
      <c r="D144" s="18">
        <v>30.2</v>
      </c>
      <c r="E144" s="17">
        <v>95000</v>
      </c>
      <c r="F144" s="17">
        <f t="shared" si="53"/>
        <v>2869000</v>
      </c>
      <c r="G144" s="17">
        <v>15000</v>
      </c>
      <c r="H144" s="17">
        <f t="shared" si="48"/>
        <v>573800</v>
      </c>
      <c r="I144" s="19">
        <f t="shared" si="44"/>
        <v>15522.222222222223</v>
      </c>
      <c r="J144" s="20">
        <f t="shared" si="50"/>
        <v>8239.3939393939399</v>
      </c>
      <c r="K144" s="20">
        <f t="shared" si="51"/>
        <v>95633.333333333328</v>
      </c>
      <c r="L144" s="21">
        <f t="shared" si="52"/>
        <v>2295200</v>
      </c>
      <c r="M144" s="22">
        <f t="shared" si="45"/>
        <v>105377.5</v>
      </c>
      <c r="N144" s="30">
        <f t="shared" si="54"/>
        <v>43035</v>
      </c>
      <c r="O144" s="1">
        <v>115</v>
      </c>
      <c r="P144" s="30">
        <f t="shared" si="55"/>
        <v>21517.5</v>
      </c>
      <c r="Q144" s="1">
        <f t="shared" si="46"/>
        <v>12000</v>
      </c>
      <c r="R144" s="1">
        <v>20</v>
      </c>
      <c r="S144" s="48">
        <f t="shared" si="56"/>
        <v>28690</v>
      </c>
    </row>
    <row r="145" spans="1:19" x14ac:dyDescent="0.2">
      <c r="A145" s="5"/>
      <c r="B145" s="17" t="s">
        <v>67</v>
      </c>
      <c r="C145" s="17" t="s">
        <v>0</v>
      </c>
      <c r="D145" s="18">
        <v>30.2</v>
      </c>
      <c r="E145" s="17">
        <v>95000</v>
      </c>
      <c r="F145" s="17">
        <f t="shared" si="53"/>
        <v>2869000</v>
      </c>
      <c r="G145" s="17">
        <v>15000</v>
      </c>
      <c r="H145" s="17">
        <f t="shared" si="48"/>
        <v>573800</v>
      </c>
      <c r="I145" s="19">
        <f t="shared" si="44"/>
        <v>15522.222222222223</v>
      </c>
      <c r="J145" s="20">
        <f t="shared" si="50"/>
        <v>8239.3939393939399</v>
      </c>
      <c r="K145" s="20">
        <f t="shared" si="51"/>
        <v>95633.333333333328</v>
      </c>
      <c r="L145" s="21">
        <f t="shared" si="52"/>
        <v>2295200</v>
      </c>
      <c r="M145" s="22">
        <f t="shared" si="45"/>
        <v>105377.5</v>
      </c>
      <c r="N145" s="30">
        <f t="shared" si="54"/>
        <v>43035</v>
      </c>
      <c r="O145" s="1">
        <v>115</v>
      </c>
      <c r="P145" s="30">
        <f t="shared" si="55"/>
        <v>21517.5</v>
      </c>
      <c r="Q145" s="1">
        <f t="shared" si="46"/>
        <v>12000</v>
      </c>
      <c r="R145" s="1">
        <v>20</v>
      </c>
      <c r="S145" s="48">
        <f t="shared" si="56"/>
        <v>28690</v>
      </c>
    </row>
    <row r="146" spans="1:19" x14ac:dyDescent="0.2">
      <c r="A146" s="5"/>
      <c r="B146" s="17" t="s">
        <v>66</v>
      </c>
      <c r="C146" s="17" t="s">
        <v>0</v>
      </c>
      <c r="D146" s="18">
        <v>30.2</v>
      </c>
      <c r="E146" s="17">
        <v>95000</v>
      </c>
      <c r="F146" s="17">
        <f t="shared" si="53"/>
        <v>2869000</v>
      </c>
      <c r="G146" s="17">
        <v>15000</v>
      </c>
      <c r="H146" s="17">
        <f t="shared" si="48"/>
        <v>573800</v>
      </c>
      <c r="I146" s="19">
        <f t="shared" si="44"/>
        <v>15522.222222222223</v>
      </c>
      <c r="J146" s="20">
        <f t="shared" si="50"/>
        <v>8239.3939393939399</v>
      </c>
      <c r="K146" s="20">
        <f t="shared" si="51"/>
        <v>95633.333333333328</v>
      </c>
      <c r="L146" s="21">
        <f t="shared" si="52"/>
        <v>2295200</v>
      </c>
      <c r="M146" s="22">
        <f t="shared" si="45"/>
        <v>105377.5</v>
      </c>
      <c r="N146" s="30">
        <f t="shared" si="54"/>
        <v>43035</v>
      </c>
      <c r="O146" s="1">
        <v>115</v>
      </c>
      <c r="P146" s="30">
        <f t="shared" si="55"/>
        <v>21517.5</v>
      </c>
      <c r="Q146" s="1">
        <f t="shared" si="46"/>
        <v>12000</v>
      </c>
      <c r="R146" s="1">
        <v>20</v>
      </c>
      <c r="S146" s="48">
        <f t="shared" si="56"/>
        <v>28690</v>
      </c>
    </row>
    <row r="147" spans="1:19" x14ac:dyDescent="0.2">
      <c r="A147" s="5"/>
      <c r="B147" s="17" t="s">
        <v>65</v>
      </c>
      <c r="C147" s="17" t="s">
        <v>0</v>
      </c>
      <c r="D147" s="18">
        <v>30.2</v>
      </c>
      <c r="E147" s="17">
        <v>95000</v>
      </c>
      <c r="F147" s="17">
        <f t="shared" si="53"/>
        <v>2869000</v>
      </c>
      <c r="G147" s="17">
        <v>15000</v>
      </c>
      <c r="H147" s="17">
        <f t="shared" si="48"/>
        <v>573800</v>
      </c>
      <c r="I147" s="19">
        <f t="shared" si="44"/>
        <v>15522.222222222223</v>
      </c>
      <c r="J147" s="20">
        <f t="shared" si="50"/>
        <v>8239.3939393939399</v>
      </c>
      <c r="K147" s="20">
        <f t="shared" si="51"/>
        <v>95633.333333333328</v>
      </c>
      <c r="L147" s="21">
        <f t="shared" si="52"/>
        <v>2295200</v>
      </c>
      <c r="M147" s="22">
        <f t="shared" si="45"/>
        <v>105377.5</v>
      </c>
      <c r="N147" s="30">
        <f t="shared" si="54"/>
        <v>43035</v>
      </c>
      <c r="O147" s="1">
        <v>115</v>
      </c>
      <c r="P147" s="30">
        <f t="shared" si="55"/>
        <v>21517.5</v>
      </c>
      <c r="Q147" s="1">
        <f t="shared" si="46"/>
        <v>12000</v>
      </c>
      <c r="R147" s="1">
        <v>20</v>
      </c>
      <c r="S147" s="48">
        <f t="shared" si="56"/>
        <v>28690</v>
      </c>
    </row>
    <row r="148" spans="1:19" x14ac:dyDescent="0.2">
      <c r="A148" s="5"/>
      <c r="B148" s="17" t="s">
        <v>64</v>
      </c>
      <c r="C148" s="17" t="s">
        <v>0</v>
      </c>
      <c r="D148" s="18">
        <v>34.590000000000003</v>
      </c>
      <c r="E148" s="17">
        <v>95000</v>
      </c>
      <c r="F148" s="17">
        <f t="shared" si="53"/>
        <v>3286050.0000000005</v>
      </c>
      <c r="G148" s="17">
        <v>15000</v>
      </c>
      <c r="H148" s="17">
        <f t="shared" si="48"/>
        <v>657210.00000000012</v>
      </c>
      <c r="I148" s="19">
        <f t="shared" si="44"/>
        <v>17839.166666666672</v>
      </c>
      <c r="J148" s="20">
        <f t="shared" si="50"/>
        <v>9503.1818181818198</v>
      </c>
      <c r="K148" s="20">
        <f t="shared" si="51"/>
        <v>109535.00000000001</v>
      </c>
      <c r="L148" s="21">
        <f t="shared" si="52"/>
        <v>2628840.0000000005</v>
      </c>
      <c r="M148" s="22">
        <f t="shared" si="45"/>
        <v>118931.62500000003</v>
      </c>
      <c r="N148" s="30">
        <f t="shared" si="54"/>
        <v>49290.750000000007</v>
      </c>
      <c r="O148" s="1">
        <v>115</v>
      </c>
      <c r="P148" s="30">
        <f t="shared" si="55"/>
        <v>24645.375000000004</v>
      </c>
      <c r="Q148" s="1">
        <f t="shared" si="46"/>
        <v>12000</v>
      </c>
      <c r="R148" s="1">
        <v>20</v>
      </c>
      <c r="S148" s="48">
        <f t="shared" si="56"/>
        <v>32860.500000000007</v>
      </c>
    </row>
    <row r="149" spans="1:19" x14ac:dyDescent="0.2">
      <c r="A149" s="5"/>
      <c r="B149" s="17" t="s">
        <v>63</v>
      </c>
      <c r="C149" s="17" t="s">
        <v>0</v>
      </c>
      <c r="D149" s="18">
        <v>25.56</v>
      </c>
      <c r="E149" s="17">
        <v>95000</v>
      </c>
      <c r="F149" s="17">
        <f t="shared" si="53"/>
        <v>2428200</v>
      </c>
      <c r="G149" s="17">
        <v>15000</v>
      </c>
      <c r="H149" s="17">
        <f t="shared" si="48"/>
        <v>485640</v>
      </c>
      <c r="I149" s="19">
        <f t="shared" si="44"/>
        <v>13073.333333333334</v>
      </c>
      <c r="J149" s="20">
        <f t="shared" si="50"/>
        <v>6903.636363636364</v>
      </c>
      <c r="K149" s="20">
        <f t="shared" si="51"/>
        <v>80940</v>
      </c>
      <c r="L149" s="21">
        <f t="shared" si="52"/>
        <v>1942560</v>
      </c>
      <c r="M149" s="22">
        <f t="shared" si="45"/>
        <v>91051.5</v>
      </c>
      <c r="N149" s="30">
        <f t="shared" si="54"/>
        <v>36423</v>
      </c>
      <c r="O149" s="1">
        <v>115</v>
      </c>
      <c r="P149" s="30">
        <f t="shared" si="55"/>
        <v>18211.5</v>
      </c>
      <c r="Q149" s="1">
        <f t="shared" si="46"/>
        <v>12000</v>
      </c>
      <c r="R149" s="1">
        <v>20</v>
      </c>
      <c r="S149" s="48">
        <f t="shared" si="56"/>
        <v>24282</v>
      </c>
    </row>
    <row r="150" spans="1:19" x14ac:dyDescent="0.2">
      <c r="A150" s="5"/>
      <c r="B150" s="17" t="s">
        <v>62</v>
      </c>
      <c r="C150" s="17" t="s">
        <v>0</v>
      </c>
      <c r="D150" s="18">
        <v>20.47</v>
      </c>
      <c r="E150" s="17">
        <v>95000</v>
      </c>
      <c r="F150" s="17">
        <f t="shared" si="53"/>
        <v>1944650</v>
      </c>
      <c r="G150" s="17">
        <v>15000</v>
      </c>
      <c r="H150" s="17">
        <f t="shared" si="48"/>
        <v>388930</v>
      </c>
      <c r="I150" s="19">
        <f t="shared" si="44"/>
        <v>10386.944444444445</v>
      </c>
      <c r="J150" s="20">
        <f t="shared" si="50"/>
        <v>5438.333333333333</v>
      </c>
      <c r="K150" s="20">
        <f t="shared" si="51"/>
        <v>64821.666666666664</v>
      </c>
      <c r="L150" s="21">
        <f t="shared" si="52"/>
        <v>1555720</v>
      </c>
      <c r="M150" s="22">
        <f t="shared" si="45"/>
        <v>75336.125</v>
      </c>
      <c r="N150" s="30">
        <f t="shared" si="54"/>
        <v>29169.75</v>
      </c>
      <c r="O150" s="1">
        <v>115</v>
      </c>
      <c r="P150" s="30">
        <f t="shared" si="55"/>
        <v>14584.875</v>
      </c>
      <c r="Q150" s="1">
        <f t="shared" si="46"/>
        <v>12000</v>
      </c>
      <c r="R150" s="1">
        <v>20</v>
      </c>
      <c r="S150" s="48">
        <f t="shared" si="56"/>
        <v>19446.5</v>
      </c>
    </row>
    <row r="151" spans="1:19" x14ac:dyDescent="0.2">
      <c r="A151" s="5"/>
      <c r="B151" s="17" t="s">
        <v>61</v>
      </c>
      <c r="C151" s="17" t="s">
        <v>0</v>
      </c>
      <c r="D151" s="18">
        <v>36</v>
      </c>
      <c r="E151" s="17">
        <v>95000</v>
      </c>
      <c r="F151" s="17">
        <f t="shared" si="53"/>
        <v>3420000</v>
      </c>
      <c r="G151" s="17">
        <v>15000</v>
      </c>
      <c r="H151" s="17">
        <f t="shared" si="48"/>
        <v>684000</v>
      </c>
      <c r="I151" s="19">
        <f t="shared" si="44"/>
        <v>18583.333333333332</v>
      </c>
      <c r="J151" s="20">
        <f t="shared" si="50"/>
        <v>9909.0909090909099</v>
      </c>
      <c r="K151" s="20">
        <f t="shared" si="51"/>
        <v>114000</v>
      </c>
      <c r="L151" s="21">
        <f t="shared" si="52"/>
        <v>2736000</v>
      </c>
      <c r="M151" s="22">
        <f t="shared" si="45"/>
        <v>123285</v>
      </c>
      <c r="N151" s="30">
        <f t="shared" si="54"/>
        <v>51300</v>
      </c>
      <c r="O151" s="1">
        <v>115</v>
      </c>
      <c r="P151" s="30">
        <f t="shared" si="55"/>
        <v>25650</v>
      </c>
      <c r="Q151" s="1">
        <f>Q150</f>
        <v>12000</v>
      </c>
      <c r="R151" s="1">
        <v>20</v>
      </c>
      <c r="S151" s="48">
        <f t="shared" si="56"/>
        <v>34200</v>
      </c>
    </row>
    <row r="152" spans="1:19" x14ac:dyDescent="0.2">
      <c r="A152" s="5"/>
      <c r="B152" s="17" t="s">
        <v>60</v>
      </c>
      <c r="C152" s="17" t="s">
        <v>0</v>
      </c>
      <c r="D152" s="18">
        <v>36</v>
      </c>
      <c r="E152" s="17">
        <f>E151*1.015</f>
        <v>96424.999999999985</v>
      </c>
      <c r="F152" s="17">
        <f t="shared" ref="F152:F166" si="57">+E152*D152</f>
        <v>3471299.9999999995</v>
      </c>
      <c r="G152" s="17">
        <v>15000</v>
      </c>
      <c r="H152" s="17">
        <f t="shared" si="48"/>
        <v>694260</v>
      </c>
      <c r="I152" s="19">
        <f t="shared" si="44"/>
        <v>18868.333333333332</v>
      </c>
      <c r="J152" s="20">
        <f t="shared" si="50"/>
        <v>10064.545454545454</v>
      </c>
      <c r="K152" s="20">
        <f t="shared" si="51"/>
        <v>115710</v>
      </c>
      <c r="L152" s="21">
        <f t="shared" si="52"/>
        <v>2777040</v>
      </c>
      <c r="M152" s="22">
        <f t="shared" si="45"/>
        <v>124952.24999999997</v>
      </c>
      <c r="N152" s="30">
        <f t="shared" si="54"/>
        <v>52069.499999999993</v>
      </c>
      <c r="O152" s="1">
        <v>115</v>
      </c>
      <c r="P152" s="30">
        <f t="shared" si="55"/>
        <v>26034.749999999996</v>
      </c>
      <c r="Q152" s="1">
        <f>Q151</f>
        <v>12000</v>
      </c>
      <c r="R152" s="1">
        <v>20</v>
      </c>
      <c r="S152" s="48">
        <f t="shared" si="56"/>
        <v>34712.999999999993</v>
      </c>
    </row>
    <row r="153" spans="1:19" x14ac:dyDescent="0.2">
      <c r="A153" s="5"/>
      <c r="B153" s="17" t="s">
        <v>59</v>
      </c>
      <c r="C153" s="17" t="s">
        <v>0</v>
      </c>
      <c r="D153" s="18">
        <v>36</v>
      </c>
      <c r="E153" s="17">
        <f>E152</f>
        <v>96424.999999999985</v>
      </c>
      <c r="F153" s="17">
        <f t="shared" si="57"/>
        <v>3471299.9999999995</v>
      </c>
      <c r="G153" s="17">
        <v>15000</v>
      </c>
      <c r="H153" s="17">
        <f t="shared" ref="H153:H184" si="58">F153*0.2</f>
        <v>694260</v>
      </c>
      <c r="I153" s="19">
        <f t="shared" si="44"/>
        <v>18868.333333333332</v>
      </c>
      <c r="J153" s="20">
        <f t="shared" si="50"/>
        <v>10064.545454545454</v>
      </c>
      <c r="K153" s="20">
        <f t="shared" si="51"/>
        <v>115710</v>
      </c>
      <c r="L153" s="21">
        <f t="shared" si="52"/>
        <v>2777040</v>
      </c>
      <c r="M153" s="22">
        <f t="shared" si="45"/>
        <v>124952.24999999997</v>
      </c>
      <c r="N153" s="30">
        <f t="shared" si="54"/>
        <v>52069.499999999993</v>
      </c>
      <c r="O153" s="1">
        <v>115</v>
      </c>
      <c r="P153" s="30">
        <f t="shared" si="55"/>
        <v>26034.749999999996</v>
      </c>
      <c r="Q153" s="1">
        <f t="shared" ref="Q153:Q206" si="59">Q152</f>
        <v>12000</v>
      </c>
      <c r="R153" s="1">
        <v>20</v>
      </c>
      <c r="S153" s="48">
        <f t="shared" si="56"/>
        <v>34712.999999999993</v>
      </c>
    </row>
    <row r="154" spans="1:19" x14ac:dyDescent="0.2">
      <c r="A154" s="5"/>
      <c r="B154" s="17" t="s">
        <v>58</v>
      </c>
      <c r="C154" s="17" t="s">
        <v>0</v>
      </c>
      <c r="D154" s="18">
        <v>36</v>
      </c>
      <c r="E154" s="17">
        <f t="shared" ref="E154:E166" si="60">E153</f>
        <v>96424.999999999985</v>
      </c>
      <c r="F154" s="17">
        <f t="shared" si="57"/>
        <v>3471299.9999999995</v>
      </c>
      <c r="G154" s="17">
        <v>15000</v>
      </c>
      <c r="H154" s="17">
        <f t="shared" si="58"/>
        <v>694260</v>
      </c>
      <c r="I154" s="19">
        <f t="shared" si="44"/>
        <v>18868.333333333332</v>
      </c>
      <c r="J154" s="20">
        <f t="shared" si="50"/>
        <v>10064.545454545454</v>
      </c>
      <c r="K154" s="20">
        <f t="shared" si="51"/>
        <v>115710</v>
      </c>
      <c r="L154" s="21">
        <f t="shared" si="52"/>
        <v>2777040</v>
      </c>
      <c r="M154" s="22">
        <f t="shared" si="45"/>
        <v>124952.24999999997</v>
      </c>
      <c r="N154" s="30">
        <f t="shared" si="54"/>
        <v>52069.499999999993</v>
      </c>
      <c r="O154" s="1">
        <v>115</v>
      </c>
      <c r="P154" s="30">
        <f t="shared" si="55"/>
        <v>26034.749999999996</v>
      </c>
      <c r="Q154" s="1">
        <f t="shared" si="59"/>
        <v>12000</v>
      </c>
      <c r="R154" s="1">
        <v>20</v>
      </c>
      <c r="S154" s="48">
        <f t="shared" si="56"/>
        <v>34712.999999999993</v>
      </c>
    </row>
    <row r="155" spans="1:19" x14ac:dyDescent="0.2">
      <c r="A155" s="5"/>
      <c r="B155" s="17" t="s">
        <v>57</v>
      </c>
      <c r="C155" s="17" t="s">
        <v>0</v>
      </c>
      <c r="D155" s="18">
        <v>36</v>
      </c>
      <c r="E155" s="17">
        <f t="shared" si="60"/>
        <v>96424.999999999985</v>
      </c>
      <c r="F155" s="17">
        <f t="shared" si="57"/>
        <v>3471299.9999999995</v>
      </c>
      <c r="G155" s="17">
        <v>15000</v>
      </c>
      <c r="H155" s="17">
        <f t="shared" si="58"/>
        <v>694260</v>
      </c>
      <c r="I155" s="19">
        <f t="shared" si="44"/>
        <v>18868.333333333332</v>
      </c>
      <c r="J155" s="20">
        <f t="shared" si="50"/>
        <v>10064.545454545454</v>
      </c>
      <c r="K155" s="20">
        <f t="shared" si="51"/>
        <v>115710</v>
      </c>
      <c r="L155" s="21">
        <f t="shared" si="52"/>
        <v>2777040</v>
      </c>
      <c r="M155" s="22">
        <f t="shared" si="45"/>
        <v>124952.24999999997</v>
      </c>
      <c r="N155" s="30">
        <f t="shared" si="54"/>
        <v>52069.499999999993</v>
      </c>
      <c r="O155" s="1">
        <v>115</v>
      </c>
      <c r="P155" s="30">
        <f t="shared" si="55"/>
        <v>26034.749999999996</v>
      </c>
      <c r="Q155" s="1">
        <f t="shared" si="59"/>
        <v>12000</v>
      </c>
      <c r="R155" s="1">
        <v>20</v>
      </c>
      <c r="S155" s="48">
        <f t="shared" si="56"/>
        <v>34712.999999999993</v>
      </c>
    </row>
    <row r="156" spans="1:19" x14ac:dyDescent="0.2">
      <c r="A156" s="5"/>
      <c r="B156" s="17" t="s">
        <v>56</v>
      </c>
      <c r="C156" s="17" t="s">
        <v>0</v>
      </c>
      <c r="D156" s="18">
        <v>33</v>
      </c>
      <c r="E156" s="17">
        <f t="shared" si="60"/>
        <v>96424.999999999985</v>
      </c>
      <c r="F156" s="17">
        <f t="shared" si="57"/>
        <v>3182024.9999999995</v>
      </c>
      <c r="G156" s="17">
        <v>15000</v>
      </c>
      <c r="H156" s="17">
        <f t="shared" si="58"/>
        <v>636405</v>
      </c>
      <c r="I156" s="19">
        <f t="shared" si="44"/>
        <v>17261.25</v>
      </c>
      <c r="J156" s="20">
        <f t="shared" si="50"/>
        <v>9187.954545454546</v>
      </c>
      <c r="K156" s="20">
        <f t="shared" si="51"/>
        <v>106067.5</v>
      </c>
      <c r="L156" s="21">
        <f t="shared" si="52"/>
        <v>2545620</v>
      </c>
      <c r="M156" s="22">
        <f t="shared" si="45"/>
        <v>115550.81249999999</v>
      </c>
      <c r="N156" s="30">
        <f t="shared" si="54"/>
        <v>47730.374999999993</v>
      </c>
      <c r="O156" s="1">
        <v>115</v>
      </c>
      <c r="P156" s="30">
        <f t="shared" si="55"/>
        <v>23865.187499999996</v>
      </c>
      <c r="Q156" s="1">
        <f t="shared" si="59"/>
        <v>12000</v>
      </c>
      <c r="R156" s="1">
        <v>20</v>
      </c>
      <c r="S156" s="48">
        <f t="shared" si="56"/>
        <v>31820.249999999996</v>
      </c>
    </row>
    <row r="157" spans="1:19" x14ac:dyDescent="0.2">
      <c r="A157" s="5"/>
      <c r="B157" s="17" t="s">
        <v>55</v>
      </c>
      <c r="C157" s="17" t="s">
        <v>0</v>
      </c>
      <c r="D157" s="18">
        <v>22.38</v>
      </c>
      <c r="E157" s="17">
        <f t="shared" si="60"/>
        <v>96424.999999999985</v>
      </c>
      <c r="F157" s="17">
        <f t="shared" si="57"/>
        <v>2157991.4999999995</v>
      </c>
      <c r="G157" s="17">
        <v>15000</v>
      </c>
      <c r="H157" s="17">
        <f t="shared" si="58"/>
        <v>431598.29999999993</v>
      </c>
      <c r="I157" s="19">
        <f t="shared" si="44"/>
        <v>11572.174999999997</v>
      </c>
      <c r="J157" s="20">
        <f t="shared" si="50"/>
        <v>6084.8227272727263</v>
      </c>
      <c r="K157" s="20">
        <f t="shared" si="51"/>
        <v>71933.049999999988</v>
      </c>
      <c r="L157" s="21">
        <f t="shared" si="52"/>
        <v>1726393.1999999997</v>
      </c>
      <c r="M157" s="22">
        <f t="shared" si="45"/>
        <v>82269.723749999976</v>
      </c>
      <c r="N157" s="30">
        <f t="shared" si="54"/>
        <v>32369.87249999999</v>
      </c>
      <c r="O157" s="1">
        <v>115</v>
      </c>
      <c r="P157" s="30">
        <f t="shared" si="55"/>
        <v>16184.936249999995</v>
      </c>
      <c r="Q157" s="1">
        <f t="shared" si="59"/>
        <v>12000</v>
      </c>
      <c r="R157" s="1">
        <v>20</v>
      </c>
      <c r="S157" s="48">
        <f t="shared" si="56"/>
        <v>21579.914999999997</v>
      </c>
    </row>
    <row r="158" spans="1:19" x14ac:dyDescent="0.2">
      <c r="A158" s="5"/>
      <c r="B158" s="17" t="s">
        <v>54</v>
      </c>
      <c r="C158" s="17" t="s">
        <v>0</v>
      </c>
      <c r="D158" s="18">
        <v>24.2</v>
      </c>
      <c r="E158" s="17">
        <f t="shared" si="60"/>
        <v>96424.999999999985</v>
      </c>
      <c r="F158" s="17">
        <f t="shared" si="57"/>
        <v>2333484.9999999995</v>
      </c>
      <c r="G158" s="17">
        <v>15000</v>
      </c>
      <c r="H158" s="17">
        <f t="shared" si="58"/>
        <v>466696.99999999994</v>
      </c>
      <c r="I158" s="19">
        <f t="shared" si="44"/>
        <v>12547.138888888887</v>
      </c>
      <c r="J158" s="20">
        <f t="shared" si="50"/>
        <v>6616.6212121212111</v>
      </c>
      <c r="K158" s="20">
        <f t="shared" si="51"/>
        <v>77782.833333333328</v>
      </c>
      <c r="L158" s="21">
        <f t="shared" si="52"/>
        <v>1866787.9999999998</v>
      </c>
      <c r="M158" s="22">
        <f t="shared" si="45"/>
        <v>87973.262499999983</v>
      </c>
      <c r="N158" s="30">
        <f t="shared" si="54"/>
        <v>35002.274999999994</v>
      </c>
      <c r="O158" s="1">
        <v>115</v>
      </c>
      <c r="P158" s="30">
        <f t="shared" si="55"/>
        <v>17501.137499999997</v>
      </c>
      <c r="Q158" s="1">
        <f t="shared" si="59"/>
        <v>12000</v>
      </c>
      <c r="R158" s="1">
        <v>20</v>
      </c>
      <c r="S158" s="48">
        <f t="shared" si="56"/>
        <v>23334.849999999995</v>
      </c>
    </row>
    <row r="159" spans="1:19" x14ac:dyDescent="0.2">
      <c r="A159" s="5"/>
      <c r="B159" s="17" t="s">
        <v>53</v>
      </c>
      <c r="C159" s="17" t="s">
        <v>0</v>
      </c>
      <c r="D159" s="18">
        <v>30.2</v>
      </c>
      <c r="E159" s="17">
        <f t="shared" si="60"/>
        <v>96424.999999999985</v>
      </c>
      <c r="F159" s="17">
        <f t="shared" si="57"/>
        <v>2912034.9999999995</v>
      </c>
      <c r="G159" s="17">
        <v>15000</v>
      </c>
      <c r="H159" s="17">
        <f t="shared" si="58"/>
        <v>582406.99999999988</v>
      </c>
      <c r="I159" s="19">
        <f t="shared" si="44"/>
        <v>15761.305555555553</v>
      </c>
      <c r="J159" s="20">
        <f t="shared" si="50"/>
        <v>8369.8030303030282</v>
      </c>
      <c r="K159" s="20">
        <f t="shared" si="51"/>
        <v>97067.833333333314</v>
      </c>
      <c r="L159" s="21">
        <f t="shared" si="52"/>
        <v>2329627.9999999995</v>
      </c>
      <c r="M159" s="22">
        <f t="shared" si="45"/>
        <v>106776.13749999998</v>
      </c>
      <c r="N159" s="30">
        <f t="shared" si="54"/>
        <v>43680.524999999994</v>
      </c>
      <c r="O159" s="1">
        <v>115</v>
      </c>
      <c r="P159" s="30">
        <f t="shared" si="55"/>
        <v>21840.262499999997</v>
      </c>
      <c r="Q159" s="1">
        <f t="shared" si="59"/>
        <v>12000</v>
      </c>
      <c r="R159" s="1">
        <v>20</v>
      </c>
      <c r="S159" s="48">
        <f t="shared" si="56"/>
        <v>29120.349999999995</v>
      </c>
    </row>
    <row r="160" spans="1:19" x14ac:dyDescent="0.2">
      <c r="A160" s="5"/>
      <c r="B160" s="17" t="s">
        <v>52</v>
      </c>
      <c r="C160" s="17" t="s">
        <v>0</v>
      </c>
      <c r="D160" s="18">
        <v>30.2</v>
      </c>
      <c r="E160" s="17">
        <f t="shared" si="60"/>
        <v>96424.999999999985</v>
      </c>
      <c r="F160" s="17">
        <f t="shared" si="57"/>
        <v>2912034.9999999995</v>
      </c>
      <c r="G160" s="17">
        <v>15000</v>
      </c>
      <c r="H160" s="17">
        <f t="shared" si="58"/>
        <v>582406.99999999988</v>
      </c>
      <c r="I160" s="19">
        <f t="shared" si="44"/>
        <v>15761.305555555553</v>
      </c>
      <c r="J160" s="20">
        <f t="shared" si="50"/>
        <v>8369.8030303030282</v>
      </c>
      <c r="K160" s="20">
        <f t="shared" si="51"/>
        <v>97067.833333333314</v>
      </c>
      <c r="L160" s="21">
        <f t="shared" si="52"/>
        <v>2329627.9999999995</v>
      </c>
      <c r="M160" s="22">
        <f t="shared" si="45"/>
        <v>106776.13749999998</v>
      </c>
      <c r="N160" s="30">
        <f t="shared" si="54"/>
        <v>43680.524999999994</v>
      </c>
      <c r="O160" s="1">
        <v>115</v>
      </c>
      <c r="P160" s="30">
        <f t="shared" si="55"/>
        <v>21840.262499999997</v>
      </c>
      <c r="Q160" s="1">
        <f t="shared" si="59"/>
        <v>12000</v>
      </c>
      <c r="R160" s="1">
        <v>20</v>
      </c>
      <c r="S160" s="48">
        <f t="shared" si="56"/>
        <v>29120.349999999995</v>
      </c>
    </row>
    <row r="161" spans="1:19" x14ac:dyDescent="0.2">
      <c r="A161" s="5"/>
      <c r="B161" s="17" t="s">
        <v>51</v>
      </c>
      <c r="C161" s="17" t="s">
        <v>0</v>
      </c>
      <c r="D161" s="18">
        <v>30.2</v>
      </c>
      <c r="E161" s="17">
        <f t="shared" si="60"/>
        <v>96424.999999999985</v>
      </c>
      <c r="F161" s="17">
        <f t="shared" si="57"/>
        <v>2912034.9999999995</v>
      </c>
      <c r="G161" s="17">
        <v>15000</v>
      </c>
      <c r="H161" s="17">
        <f t="shared" si="58"/>
        <v>582406.99999999988</v>
      </c>
      <c r="I161" s="19">
        <f t="shared" si="44"/>
        <v>15761.305555555553</v>
      </c>
      <c r="J161" s="20">
        <f t="shared" si="50"/>
        <v>8369.8030303030282</v>
      </c>
      <c r="K161" s="20">
        <f t="shared" si="51"/>
        <v>97067.833333333314</v>
      </c>
      <c r="L161" s="21">
        <f t="shared" si="52"/>
        <v>2329627.9999999995</v>
      </c>
      <c r="M161" s="22">
        <f t="shared" si="45"/>
        <v>106776.13749999998</v>
      </c>
      <c r="N161" s="30">
        <f t="shared" si="54"/>
        <v>43680.524999999994</v>
      </c>
      <c r="O161" s="1">
        <v>115</v>
      </c>
      <c r="P161" s="30">
        <f t="shared" si="55"/>
        <v>21840.262499999997</v>
      </c>
      <c r="Q161" s="1">
        <f t="shared" si="59"/>
        <v>12000</v>
      </c>
      <c r="R161" s="1">
        <v>20</v>
      </c>
      <c r="S161" s="48">
        <f t="shared" si="56"/>
        <v>29120.349999999995</v>
      </c>
    </row>
    <row r="162" spans="1:19" x14ac:dyDescent="0.2">
      <c r="A162" s="5"/>
      <c r="B162" s="17" t="s">
        <v>50</v>
      </c>
      <c r="C162" s="17" t="s">
        <v>0</v>
      </c>
      <c r="D162" s="18">
        <v>30.2</v>
      </c>
      <c r="E162" s="17">
        <f t="shared" si="60"/>
        <v>96424.999999999985</v>
      </c>
      <c r="F162" s="17">
        <f t="shared" si="57"/>
        <v>2912034.9999999995</v>
      </c>
      <c r="G162" s="17">
        <v>15000</v>
      </c>
      <c r="H162" s="17">
        <f t="shared" si="58"/>
        <v>582406.99999999988</v>
      </c>
      <c r="I162" s="19">
        <f t="shared" si="44"/>
        <v>15761.305555555553</v>
      </c>
      <c r="J162" s="20">
        <f t="shared" si="50"/>
        <v>8369.8030303030282</v>
      </c>
      <c r="K162" s="20">
        <f t="shared" si="51"/>
        <v>97067.833333333314</v>
      </c>
      <c r="L162" s="21">
        <f t="shared" si="52"/>
        <v>2329627.9999999995</v>
      </c>
      <c r="M162" s="22">
        <f t="shared" si="45"/>
        <v>106776.13749999998</v>
      </c>
      <c r="N162" s="30">
        <f t="shared" si="54"/>
        <v>43680.524999999994</v>
      </c>
      <c r="O162" s="1">
        <v>115</v>
      </c>
      <c r="P162" s="30">
        <f t="shared" si="55"/>
        <v>21840.262499999997</v>
      </c>
      <c r="Q162" s="1">
        <f t="shared" si="59"/>
        <v>12000</v>
      </c>
      <c r="R162" s="1">
        <v>20</v>
      </c>
      <c r="S162" s="48">
        <f t="shared" si="56"/>
        <v>29120.349999999995</v>
      </c>
    </row>
    <row r="163" spans="1:19" x14ac:dyDescent="0.2">
      <c r="A163" s="5"/>
      <c r="B163" s="17" t="s">
        <v>49</v>
      </c>
      <c r="C163" s="17" t="s">
        <v>0</v>
      </c>
      <c r="D163" s="18">
        <v>34.590000000000003</v>
      </c>
      <c r="E163" s="17">
        <f t="shared" si="60"/>
        <v>96424.999999999985</v>
      </c>
      <c r="F163" s="17">
        <f t="shared" si="57"/>
        <v>3335340.75</v>
      </c>
      <c r="G163" s="17">
        <v>15000</v>
      </c>
      <c r="H163" s="17">
        <f t="shared" si="58"/>
        <v>667068.15</v>
      </c>
      <c r="I163" s="19">
        <f t="shared" si="44"/>
        <v>18113.004166666666</v>
      </c>
      <c r="J163" s="20">
        <f t="shared" si="50"/>
        <v>9652.5477272727276</v>
      </c>
      <c r="K163" s="20">
        <f t="shared" si="51"/>
        <v>111178.02500000001</v>
      </c>
      <c r="L163" s="21">
        <f t="shared" si="52"/>
        <v>2668272.6</v>
      </c>
      <c r="M163" s="22">
        <f t="shared" si="45"/>
        <v>120533.574375</v>
      </c>
      <c r="N163" s="30">
        <f t="shared" si="54"/>
        <v>50030.111250000002</v>
      </c>
      <c r="O163" s="1">
        <v>115</v>
      </c>
      <c r="P163" s="30">
        <f t="shared" si="55"/>
        <v>25015.055625000001</v>
      </c>
      <c r="Q163" s="1">
        <f t="shared" si="59"/>
        <v>12000</v>
      </c>
      <c r="R163" s="1">
        <v>20</v>
      </c>
      <c r="S163" s="48">
        <f t="shared" si="56"/>
        <v>33353.407500000001</v>
      </c>
    </row>
    <row r="164" spans="1:19" x14ac:dyDescent="0.2">
      <c r="A164" s="5"/>
      <c r="B164" s="17" t="s">
        <v>48</v>
      </c>
      <c r="C164" s="17" t="s">
        <v>0</v>
      </c>
      <c r="D164" s="18">
        <v>25.56</v>
      </c>
      <c r="E164" s="17">
        <f t="shared" si="60"/>
        <v>96424.999999999985</v>
      </c>
      <c r="F164" s="17">
        <f t="shared" si="57"/>
        <v>2464622.9999999995</v>
      </c>
      <c r="G164" s="17">
        <v>15000</v>
      </c>
      <c r="H164" s="17">
        <f t="shared" si="58"/>
        <v>492924.59999999992</v>
      </c>
      <c r="I164" s="19">
        <f t="shared" ref="I164:I182" si="61">(H164-G164)/36</f>
        <v>13275.683333333331</v>
      </c>
      <c r="J164" s="20">
        <f t="shared" si="50"/>
        <v>7014.0090909090895</v>
      </c>
      <c r="K164" s="20">
        <f t="shared" si="51"/>
        <v>82154.099999999991</v>
      </c>
      <c r="L164" s="21">
        <f t="shared" si="52"/>
        <v>1971698.3999999997</v>
      </c>
      <c r="M164" s="22">
        <f t="shared" si="45"/>
        <v>92235.247499999983</v>
      </c>
      <c r="N164" s="30">
        <f t="shared" si="54"/>
        <v>36969.344999999994</v>
      </c>
      <c r="O164" s="1">
        <v>115</v>
      </c>
      <c r="P164" s="30">
        <f t="shared" si="55"/>
        <v>18484.672499999997</v>
      </c>
      <c r="Q164" s="1">
        <f t="shared" si="59"/>
        <v>12000</v>
      </c>
      <c r="R164" s="1">
        <v>20</v>
      </c>
      <c r="S164" s="48">
        <f t="shared" si="56"/>
        <v>24646.229999999996</v>
      </c>
    </row>
    <row r="165" spans="1:19" x14ac:dyDescent="0.2">
      <c r="A165" s="5"/>
      <c r="B165" s="17" t="s">
        <v>47</v>
      </c>
      <c r="C165" s="17" t="s">
        <v>0</v>
      </c>
      <c r="D165" s="18">
        <v>20.47</v>
      </c>
      <c r="E165" s="17">
        <f t="shared" si="60"/>
        <v>96424.999999999985</v>
      </c>
      <c r="F165" s="17">
        <f t="shared" si="57"/>
        <v>1973819.7499999995</v>
      </c>
      <c r="G165" s="17">
        <v>15000</v>
      </c>
      <c r="H165" s="17">
        <f t="shared" si="58"/>
        <v>394763.94999999995</v>
      </c>
      <c r="I165" s="19">
        <f t="shared" si="61"/>
        <v>10548.99861111111</v>
      </c>
      <c r="J165" s="20">
        <f t="shared" si="50"/>
        <v>5526.7265151515148</v>
      </c>
      <c r="K165" s="20">
        <f t="shared" si="51"/>
        <v>65793.991666666654</v>
      </c>
      <c r="L165" s="21">
        <f t="shared" si="52"/>
        <v>1579055.7999999998</v>
      </c>
      <c r="M165" s="22">
        <f t="shared" si="45"/>
        <v>76284.141874999987</v>
      </c>
      <c r="N165" s="30">
        <f t="shared" si="54"/>
        <v>29607.296249999992</v>
      </c>
      <c r="O165" s="1">
        <v>115</v>
      </c>
      <c r="P165" s="30">
        <f t="shared" si="55"/>
        <v>14803.648124999996</v>
      </c>
      <c r="Q165" s="1">
        <f t="shared" si="59"/>
        <v>12000</v>
      </c>
      <c r="R165" s="1">
        <v>20</v>
      </c>
      <c r="S165" s="48">
        <f t="shared" si="56"/>
        <v>19738.197499999995</v>
      </c>
    </row>
    <row r="166" spans="1:19" x14ac:dyDescent="0.2">
      <c r="A166" s="5"/>
      <c r="B166" s="17" t="s">
        <v>46</v>
      </c>
      <c r="C166" s="17" t="s">
        <v>0</v>
      </c>
      <c r="D166" s="18">
        <v>36</v>
      </c>
      <c r="E166" s="17">
        <f t="shared" si="60"/>
        <v>96424.999999999985</v>
      </c>
      <c r="F166" s="17">
        <f t="shared" si="57"/>
        <v>3471299.9999999995</v>
      </c>
      <c r="G166" s="17">
        <v>15000</v>
      </c>
      <c r="H166" s="17">
        <f t="shared" si="58"/>
        <v>694260</v>
      </c>
      <c r="I166" s="19">
        <f t="shared" si="61"/>
        <v>18868.333333333332</v>
      </c>
      <c r="J166" s="20">
        <f t="shared" si="50"/>
        <v>10064.545454545454</v>
      </c>
      <c r="K166" s="20">
        <f t="shared" si="51"/>
        <v>115710</v>
      </c>
      <c r="L166" s="21">
        <f t="shared" si="52"/>
        <v>2777040</v>
      </c>
      <c r="M166" s="22">
        <f t="shared" si="45"/>
        <v>124952.24999999997</v>
      </c>
      <c r="N166" s="30">
        <f t="shared" si="54"/>
        <v>52069.499999999993</v>
      </c>
      <c r="O166" s="1">
        <v>115</v>
      </c>
      <c r="P166" s="30">
        <f t="shared" si="55"/>
        <v>26034.749999999996</v>
      </c>
      <c r="Q166" s="1">
        <f t="shared" si="59"/>
        <v>12000</v>
      </c>
      <c r="R166" s="1">
        <v>20</v>
      </c>
      <c r="S166" s="48">
        <f t="shared" si="56"/>
        <v>34712.999999999993</v>
      </c>
    </row>
    <row r="167" spans="1:19" x14ac:dyDescent="0.2">
      <c r="A167" s="5"/>
      <c r="B167" s="17" t="s">
        <v>45</v>
      </c>
      <c r="C167" s="17" t="s">
        <v>0</v>
      </c>
      <c r="D167" s="18">
        <v>36</v>
      </c>
      <c r="E167" s="17">
        <f>E166*1.015</f>
        <v>97871.374999999971</v>
      </c>
      <c r="F167" s="17">
        <f t="shared" ref="F167:F181" si="62">+E167*D167</f>
        <v>3523369.4999999991</v>
      </c>
      <c r="G167" s="17">
        <v>15000</v>
      </c>
      <c r="H167" s="17">
        <f t="shared" si="58"/>
        <v>704673.89999999991</v>
      </c>
      <c r="I167" s="19">
        <f t="shared" si="61"/>
        <v>19157.60833333333</v>
      </c>
      <c r="J167" s="20">
        <f t="shared" ref="J167:J198" si="63">(F167*0.1-G167)/33</f>
        <v>10222.331818181818</v>
      </c>
      <c r="K167" s="20">
        <f t="shared" ref="K167:K198" si="64">F167*0.1/3</f>
        <v>117445.64999999998</v>
      </c>
      <c r="L167" s="21">
        <f t="shared" ref="L167:L198" si="65">F167*0.8</f>
        <v>2818695.5999999996</v>
      </c>
      <c r="M167" s="22">
        <f t="shared" si="45"/>
        <v>126644.50874999996</v>
      </c>
      <c r="N167" s="30">
        <f t="shared" si="54"/>
        <v>52850.542499999981</v>
      </c>
      <c r="O167" s="1">
        <v>115</v>
      </c>
      <c r="P167" s="30">
        <f t="shared" si="55"/>
        <v>26425.271249999991</v>
      </c>
      <c r="Q167" s="1">
        <f t="shared" si="59"/>
        <v>12000</v>
      </c>
      <c r="R167" s="1">
        <v>20</v>
      </c>
      <c r="S167" s="48">
        <f t="shared" si="56"/>
        <v>35233.694999999992</v>
      </c>
    </row>
    <row r="168" spans="1:19" x14ac:dyDescent="0.2">
      <c r="A168" s="5"/>
      <c r="B168" s="17" t="s">
        <v>44</v>
      </c>
      <c r="C168" s="17" t="s">
        <v>0</v>
      </c>
      <c r="D168" s="18">
        <v>36</v>
      </c>
      <c r="E168" s="17">
        <f>E167</f>
        <v>97871.374999999971</v>
      </c>
      <c r="F168" s="17">
        <f t="shared" si="62"/>
        <v>3523369.4999999991</v>
      </c>
      <c r="G168" s="17">
        <v>15000</v>
      </c>
      <c r="H168" s="17">
        <f t="shared" si="58"/>
        <v>704673.89999999991</v>
      </c>
      <c r="I168" s="19">
        <f t="shared" si="61"/>
        <v>19157.60833333333</v>
      </c>
      <c r="J168" s="20">
        <f t="shared" si="63"/>
        <v>10222.331818181818</v>
      </c>
      <c r="K168" s="20">
        <f t="shared" si="64"/>
        <v>117445.64999999998</v>
      </c>
      <c r="L168" s="21">
        <f t="shared" si="65"/>
        <v>2818695.5999999996</v>
      </c>
      <c r="M168" s="22">
        <f t="shared" ref="M168:M169" si="66">SUM(N168:T168)</f>
        <v>126644.50874999996</v>
      </c>
      <c r="N168" s="30">
        <f t="shared" si="54"/>
        <v>52850.542499999981</v>
      </c>
      <c r="O168" s="1">
        <v>115</v>
      </c>
      <c r="P168" s="30">
        <f t="shared" si="55"/>
        <v>26425.271249999991</v>
      </c>
      <c r="Q168" s="1">
        <f t="shared" si="59"/>
        <v>12000</v>
      </c>
      <c r="R168" s="1">
        <v>20</v>
      </c>
      <c r="S168" s="48">
        <f t="shared" si="56"/>
        <v>35233.694999999992</v>
      </c>
    </row>
    <row r="169" spans="1:19" x14ac:dyDescent="0.2">
      <c r="A169" s="5"/>
      <c r="B169" s="17" t="s">
        <v>43</v>
      </c>
      <c r="C169" s="17" t="s">
        <v>0</v>
      </c>
      <c r="D169" s="18">
        <v>36</v>
      </c>
      <c r="E169" s="17">
        <f>E168</f>
        <v>97871.374999999971</v>
      </c>
      <c r="F169" s="17">
        <f t="shared" si="62"/>
        <v>3523369.4999999991</v>
      </c>
      <c r="G169" s="17">
        <v>15000</v>
      </c>
      <c r="H169" s="17">
        <f t="shared" si="58"/>
        <v>704673.89999999991</v>
      </c>
      <c r="I169" s="19">
        <f t="shared" si="61"/>
        <v>19157.60833333333</v>
      </c>
      <c r="J169" s="20">
        <f t="shared" si="63"/>
        <v>10222.331818181818</v>
      </c>
      <c r="K169" s="20">
        <f t="shared" si="64"/>
        <v>117445.64999999998</v>
      </c>
      <c r="L169" s="21">
        <f t="shared" si="65"/>
        <v>2818695.5999999996</v>
      </c>
      <c r="M169" s="22">
        <f t="shared" si="66"/>
        <v>126644.50874999996</v>
      </c>
      <c r="N169" s="30">
        <f t="shared" si="54"/>
        <v>52850.542499999981</v>
      </c>
      <c r="O169" s="1">
        <v>115</v>
      </c>
      <c r="P169" s="30">
        <f t="shared" si="55"/>
        <v>26425.271249999991</v>
      </c>
      <c r="Q169" s="1">
        <f t="shared" si="59"/>
        <v>12000</v>
      </c>
      <c r="R169" s="1">
        <v>20</v>
      </c>
      <c r="S169" s="48">
        <f t="shared" si="56"/>
        <v>35233.694999999992</v>
      </c>
    </row>
    <row r="170" spans="1:19" x14ac:dyDescent="0.2">
      <c r="A170" s="5"/>
      <c r="B170" s="17" t="s">
        <v>42</v>
      </c>
      <c r="C170" s="17" t="s">
        <v>0</v>
      </c>
      <c r="D170" s="18">
        <v>36</v>
      </c>
      <c r="E170" s="17">
        <f t="shared" ref="E170:E181" si="67">E169</f>
        <v>97871.374999999971</v>
      </c>
      <c r="F170" s="17">
        <f t="shared" si="62"/>
        <v>3523369.4999999991</v>
      </c>
      <c r="G170" s="17">
        <v>15000</v>
      </c>
      <c r="H170" s="17">
        <f t="shared" si="58"/>
        <v>704673.89999999991</v>
      </c>
      <c r="I170" s="19">
        <f t="shared" si="61"/>
        <v>19157.60833333333</v>
      </c>
      <c r="J170" s="20">
        <f t="shared" si="63"/>
        <v>10222.331818181818</v>
      </c>
      <c r="K170" s="20">
        <f t="shared" si="64"/>
        <v>117445.64999999998</v>
      </c>
      <c r="L170" s="21">
        <f t="shared" si="65"/>
        <v>2818695.5999999996</v>
      </c>
      <c r="M170" s="22">
        <f>SUM(N170:T170)</f>
        <v>126644.50874999996</v>
      </c>
      <c r="N170" s="30">
        <f t="shared" si="54"/>
        <v>52850.542499999981</v>
      </c>
      <c r="O170" s="1">
        <v>115</v>
      </c>
      <c r="P170" s="30">
        <f t="shared" si="55"/>
        <v>26425.271249999991</v>
      </c>
      <c r="Q170" s="1">
        <f t="shared" si="59"/>
        <v>12000</v>
      </c>
      <c r="R170" s="1">
        <v>20</v>
      </c>
      <c r="S170" s="48">
        <f t="shared" si="56"/>
        <v>35233.694999999992</v>
      </c>
    </row>
    <row r="171" spans="1:19" x14ac:dyDescent="0.2">
      <c r="A171" s="5"/>
      <c r="B171" s="17" t="s">
        <v>41</v>
      </c>
      <c r="C171" s="17" t="s">
        <v>0</v>
      </c>
      <c r="D171" s="18">
        <v>33</v>
      </c>
      <c r="E171" s="17">
        <f t="shared" si="67"/>
        <v>97871.374999999971</v>
      </c>
      <c r="F171" s="17">
        <f t="shared" si="62"/>
        <v>3229755.3749999991</v>
      </c>
      <c r="G171" s="17">
        <v>15000</v>
      </c>
      <c r="H171" s="17">
        <f t="shared" si="58"/>
        <v>645951.07499999984</v>
      </c>
      <c r="I171" s="19">
        <f t="shared" si="61"/>
        <v>17526.418749999997</v>
      </c>
      <c r="J171" s="20">
        <f t="shared" si="63"/>
        <v>9332.592045454543</v>
      </c>
      <c r="K171" s="20">
        <f t="shared" si="64"/>
        <v>107658.51249999997</v>
      </c>
      <c r="L171" s="21">
        <f t="shared" si="65"/>
        <v>2583804.2999999993</v>
      </c>
      <c r="M171" s="22">
        <f t="shared" ref="M171:M213" si="68">SUM(N171:T171)</f>
        <v>117102.04968749997</v>
      </c>
      <c r="N171" s="30">
        <f t="shared" si="54"/>
        <v>48446.330624999988</v>
      </c>
      <c r="O171" s="1">
        <v>115</v>
      </c>
      <c r="P171" s="30">
        <f t="shared" si="55"/>
        <v>24223.165312499994</v>
      </c>
      <c r="Q171" s="1">
        <f t="shared" si="59"/>
        <v>12000</v>
      </c>
      <c r="R171" s="1">
        <v>20</v>
      </c>
      <c r="S171" s="48">
        <f t="shared" si="56"/>
        <v>32297.553749999992</v>
      </c>
    </row>
    <row r="172" spans="1:19" x14ac:dyDescent="0.2">
      <c r="A172" s="5"/>
      <c r="B172" s="17" t="s">
        <v>40</v>
      </c>
      <c r="C172" s="17" t="s">
        <v>0</v>
      </c>
      <c r="D172" s="18">
        <v>22.38</v>
      </c>
      <c r="E172" s="17">
        <f t="shared" si="67"/>
        <v>97871.374999999971</v>
      </c>
      <c r="F172" s="17">
        <f t="shared" si="62"/>
        <v>2190361.3724999991</v>
      </c>
      <c r="G172" s="17">
        <v>15000</v>
      </c>
      <c r="H172" s="17">
        <f t="shared" si="58"/>
        <v>438072.27449999982</v>
      </c>
      <c r="I172" s="19">
        <f t="shared" si="61"/>
        <v>11752.007624999995</v>
      </c>
      <c r="J172" s="20">
        <f t="shared" si="63"/>
        <v>6182.9132499999978</v>
      </c>
      <c r="K172" s="20">
        <f t="shared" si="64"/>
        <v>73012.045749999976</v>
      </c>
      <c r="L172" s="21">
        <f t="shared" si="65"/>
        <v>1752289.0979999993</v>
      </c>
      <c r="M172" s="22">
        <f t="shared" si="68"/>
        <v>83321.744606249966</v>
      </c>
      <c r="N172" s="30">
        <f t="shared" si="54"/>
        <v>32855.420587499983</v>
      </c>
      <c r="O172" s="1">
        <v>115</v>
      </c>
      <c r="P172" s="30">
        <f t="shared" si="55"/>
        <v>16427.710293749991</v>
      </c>
      <c r="Q172" s="1">
        <f t="shared" si="59"/>
        <v>12000</v>
      </c>
      <c r="R172" s="1">
        <v>20</v>
      </c>
      <c r="S172" s="48">
        <f t="shared" si="56"/>
        <v>21903.613724999992</v>
      </c>
    </row>
    <row r="173" spans="1:19" x14ac:dyDescent="0.2">
      <c r="A173" s="5"/>
      <c r="B173" s="17" t="s">
        <v>39</v>
      </c>
      <c r="C173" s="17" t="s">
        <v>0</v>
      </c>
      <c r="D173" s="18">
        <v>24.2</v>
      </c>
      <c r="E173" s="17">
        <f t="shared" si="67"/>
        <v>97871.374999999971</v>
      </c>
      <c r="F173" s="17">
        <f t="shared" si="62"/>
        <v>2368487.2749999994</v>
      </c>
      <c r="G173" s="17">
        <v>15000</v>
      </c>
      <c r="H173" s="17">
        <f t="shared" si="58"/>
        <v>473697.4549999999</v>
      </c>
      <c r="I173" s="19">
        <f t="shared" si="61"/>
        <v>12741.59597222222</v>
      </c>
      <c r="J173" s="20">
        <f t="shared" si="63"/>
        <v>6722.6887121212103</v>
      </c>
      <c r="K173" s="20">
        <f t="shared" si="64"/>
        <v>78949.575833333321</v>
      </c>
      <c r="L173" s="21">
        <f t="shared" si="65"/>
        <v>1894789.8199999996</v>
      </c>
      <c r="M173" s="22">
        <f t="shared" si="68"/>
        <v>89110.83643749998</v>
      </c>
      <c r="N173" s="30">
        <f t="shared" si="54"/>
        <v>35527.309124999992</v>
      </c>
      <c r="O173" s="1">
        <v>115</v>
      </c>
      <c r="P173" s="30">
        <f t="shared" si="55"/>
        <v>17763.654562499996</v>
      </c>
      <c r="Q173" s="1">
        <f t="shared" si="59"/>
        <v>12000</v>
      </c>
      <c r="R173" s="1">
        <v>20</v>
      </c>
      <c r="S173" s="48">
        <f t="shared" si="56"/>
        <v>23684.872749999995</v>
      </c>
    </row>
    <row r="174" spans="1:19" x14ac:dyDescent="0.2">
      <c r="A174" s="5"/>
      <c r="B174" s="17" t="s">
        <v>38</v>
      </c>
      <c r="C174" s="17" t="s">
        <v>0</v>
      </c>
      <c r="D174" s="18">
        <v>30.2</v>
      </c>
      <c r="E174" s="17">
        <f t="shared" si="67"/>
        <v>97871.374999999971</v>
      </c>
      <c r="F174" s="17">
        <f t="shared" si="62"/>
        <v>2955715.524999999</v>
      </c>
      <c r="G174" s="17">
        <v>15000</v>
      </c>
      <c r="H174" s="17">
        <f t="shared" si="58"/>
        <v>591143.10499999986</v>
      </c>
      <c r="I174" s="19">
        <f t="shared" si="61"/>
        <v>16003.975138888885</v>
      </c>
      <c r="J174" s="20">
        <f t="shared" si="63"/>
        <v>8502.168257575755</v>
      </c>
      <c r="K174" s="20">
        <f t="shared" si="64"/>
        <v>98523.850833333316</v>
      </c>
      <c r="L174" s="21">
        <f t="shared" si="65"/>
        <v>2364572.4199999995</v>
      </c>
      <c r="M174" s="22">
        <f t="shared" si="68"/>
        <v>108195.75456249996</v>
      </c>
      <c r="N174" s="30">
        <f t="shared" si="54"/>
        <v>44335.73287499998</v>
      </c>
      <c r="O174" s="1">
        <v>115</v>
      </c>
      <c r="P174" s="30">
        <f t="shared" si="55"/>
        <v>22167.86643749999</v>
      </c>
      <c r="Q174" s="1">
        <f t="shared" si="59"/>
        <v>12000</v>
      </c>
      <c r="R174" s="1">
        <v>20</v>
      </c>
      <c r="S174" s="48">
        <f t="shared" si="56"/>
        <v>29557.155249999989</v>
      </c>
    </row>
    <row r="175" spans="1:19" x14ac:dyDescent="0.2">
      <c r="A175" s="5"/>
      <c r="B175" s="17" t="s">
        <v>37</v>
      </c>
      <c r="C175" s="17" t="s">
        <v>0</v>
      </c>
      <c r="D175" s="18">
        <v>30.2</v>
      </c>
      <c r="E175" s="17">
        <f t="shared" si="67"/>
        <v>97871.374999999971</v>
      </c>
      <c r="F175" s="17">
        <f t="shared" si="62"/>
        <v>2955715.524999999</v>
      </c>
      <c r="G175" s="17">
        <v>15000</v>
      </c>
      <c r="H175" s="17">
        <f t="shared" si="58"/>
        <v>591143.10499999986</v>
      </c>
      <c r="I175" s="19">
        <f t="shared" si="61"/>
        <v>16003.975138888885</v>
      </c>
      <c r="J175" s="20">
        <f t="shared" si="63"/>
        <v>8502.168257575755</v>
      </c>
      <c r="K175" s="20">
        <f t="shared" si="64"/>
        <v>98523.850833333316</v>
      </c>
      <c r="L175" s="21">
        <f t="shared" si="65"/>
        <v>2364572.4199999995</v>
      </c>
      <c r="M175" s="22">
        <f t="shared" si="68"/>
        <v>108195.75456249996</v>
      </c>
      <c r="N175" s="30">
        <f t="shared" si="54"/>
        <v>44335.73287499998</v>
      </c>
      <c r="O175" s="1">
        <v>115</v>
      </c>
      <c r="P175" s="30">
        <f t="shared" si="55"/>
        <v>22167.86643749999</v>
      </c>
      <c r="Q175" s="1">
        <f t="shared" si="59"/>
        <v>12000</v>
      </c>
      <c r="R175" s="1">
        <v>20</v>
      </c>
      <c r="S175" s="48">
        <f t="shared" si="56"/>
        <v>29557.155249999989</v>
      </c>
    </row>
    <row r="176" spans="1:19" x14ac:dyDescent="0.2">
      <c r="A176" s="5"/>
      <c r="B176" s="17" t="s">
        <v>36</v>
      </c>
      <c r="C176" s="17" t="s">
        <v>0</v>
      </c>
      <c r="D176" s="18">
        <v>30.2</v>
      </c>
      <c r="E176" s="17">
        <f t="shared" si="67"/>
        <v>97871.374999999971</v>
      </c>
      <c r="F176" s="17">
        <f t="shared" si="62"/>
        <v>2955715.524999999</v>
      </c>
      <c r="G176" s="17">
        <v>15000</v>
      </c>
      <c r="H176" s="17">
        <f t="shared" si="58"/>
        <v>591143.10499999986</v>
      </c>
      <c r="I176" s="19">
        <f t="shared" si="61"/>
        <v>16003.975138888885</v>
      </c>
      <c r="J176" s="20">
        <f t="shared" si="63"/>
        <v>8502.168257575755</v>
      </c>
      <c r="K176" s="20">
        <f t="shared" si="64"/>
        <v>98523.850833333316</v>
      </c>
      <c r="L176" s="21">
        <f t="shared" si="65"/>
        <v>2364572.4199999995</v>
      </c>
      <c r="M176" s="22">
        <f t="shared" si="68"/>
        <v>108195.75456249996</v>
      </c>
      <c r="N176" s="30">
        <f t="shared" si="54"/>
        <v>44335.73287499998</v>
      </c>
      <c r="O176" s="1">
        <v>115</v>
      </c>
      <c r="P176" s="30">
        <f t="shared" si="55"/>
        <v>22167.86643749999</v>
      </c>
      <c r="Q176" s="1">
        <f t="shared" si="59"/>
        <v>12000</v>
      </c>
      <c r="R176" s="1">
        <v>20</v>
      </c>
      <c r="S176" s="48">
        <f t="shared" si="56"/>
        <v>29557.155249999989</v>
      </c>
    </row>
    <row r="177" spans="1:19" x14ac:dyDescent="0.2">
      <c r="A177" s="5"/>
      <c r="B177" s="17" t="s">
        <v>35</v>
      </c>
      <c r="C177" s="17" t="s">
        <v>0</v>
      </c>
      <c r="D177" s="18">
        <v>30.2</v>
      </c>
      <c r="E177" s="17">
        <f t="shared" si="67"/>
        <v>97871.374999999971</v>
      </c>
      <c r="F177" s="17">
        <f t="shared" si="62"/>
        <v>2955715.524999999</v>
      </c>
      <c r="G177" s="17">
        <v>15000</v>
      </c>
      <c r="H177" s="17">
        <f t="shared" si="58"/>
        <v>591143.10499999986</v>
      </c>
      <c r="I177" s="19">
        <f t="shared" si="61"/>
        <v>16003.975138888885</v>
      </c>
      <c r="J177" s="20">
        <f t="shared" si="63"/>
        <v>8502.168257575755</v>
      </c>
      <c r="K177" s="20">
        <f t="shared" si="64"/>
        <v>98523.850833333316</v>
      </c>
      <c r="L177" s="21">
        <f t="shared" si="65"/>
        <v>2364572.4199999995</v>
      </c>
      <c r="M177" s="22">
        <f t="shared" si="68"/>
        <v>108195.75456249996</v>
      </c>
      <c r="N177" s="30">
        <f t="shared" si="54"/>
        <v>44335.73287499998</v>
      </c>
      <c r="O177" s="1">
        <v>115</v>
      </c>
      <c r="P177" s="30">
        <f t="shared" si="55"/>
        <v>22167.86643749999</v>
      </c>
      <c r="Q177" s="1">
        <f t="shared" si="59"/>
        <v>12000</v>
      </c>
      <c r="R177" s="1">
        <v>20</v>
      </c>
      <c r="S177" s="48">
        <f t="shared" si="56"/>
        <v>29557.155249999989</v>
      </c>
    </row>
    <row r="178" spans="1:19" x14ac:dyDescent="0.2">
      <c r="A178" s="5"/>
      <c r="B178" s="17" t="s">
        <v>34</v>
      </c>
      <c r="C178" s="17" t="s">
        <v>0</v>
      </c>
      <c r="D178" s="18">
        <v>34.590000000000003</v>
      </c>
      <c r="E178" s="17">
        <f t="shared" si="67"/>
        <v>97871.374999999971</v>
      </c>
      <c r="F178" s="17">
        <f t="shared" si="62"/>
        <v>3385370.8612499991</v>
      </c>
      <c r="G178" s="17">
        <v>15000</v>
      </c>
      <c r="H178" s="17">
        <f t="shared" si="58"/>
        <v>677074.17224999983</v>
      </c>
      <c r="I178" s="19">
        <f>(H178-G178)/36</f>
        <v>18390.949229166661</v>
      </c>
      <c r="J178" s="20">
        <f t="shared" si="63"/>
        <v>9804.1541249999973</v>
      </c>
      <c r="K178" s="20">
        <f t="shared" si="64"/>
        <v>112845.69537499997</v>
      </c>
      <c r="L178" s="21">
        <f t="shared" si="65"/>
        <v>2708296.6889999993</v>
      </c>
      <c r="M178" s="22">
        <f t="shared" si="68"/>
        <v>122159.55299062497</v>
      </c>
      <c r="N178" s="30">
        <f t="shared" si="54"/>
        <v>50780.562918749987</v>
      </c>
      <c r="O178" s="1">
        <v>115</v>
      </c>
      <c r="P178" s="30">
        <f t="shared" si="55"/>
        <v>25390.281459374994</v>
      </c>
      <c r="Q178" s="1">
        <f t="shared" si="59"/>
        <v>12000</v>
      </c>
      <c r="R178" s="1">
        <v>20</v>
      </c>
      <c r="S178" s="48">
        <f t="shared" si="56"/>
        <v>33853.708612499991</v>
      </c>
    </row>
    <row r="179" spans="1:19" x14ac:dyDescent="0.2">
      <c r="A179" s="5"/>
      <c r="B179" s="17" t="s">
        <v>33</v>
      </c>
      <c r="C179" s="17" t="s">
        <v>0</v>
      </c>
      <c r="D179" s="18">
        <v>25.56</v>
      </c>
      <c r="E179" s="17">
        <f t="shared" si="67"/>
        <v>97871.374999999971</v>
      </c>
      <c r="F179" s="17">
        <f t="shared" si="62"/>
        <v>2501592.3449999993</v>
      </c>
      <c r="G179" s="17">
        <v>15000</v>
      </c>
      <c r="H179" s="17">
        <f t="shared" si="58"/>
        <v>500318.46899999987</v>
      </c>
      <c r="I179" s="19">
        <f t="shared" si="61"/>
        <v>13481.06858333333</v>
      </c>
      <c r="J179" s="20">
        <f t="shared" si="63"/>
        <v>7126.0374090909072</v>
      </c>
      <c r="K179" s="20">
        <f t="shared" si="64"/>
        <v>83386.411499999973</v>
      </c>
      <c r="L179" s="21">
        <f t="shared" si="65"/>
        <v>2001273.8759999995</v>
      </c>
      <c r="M179" s="22">
        <f t="shared" si="68"/>
        <v>93436.751212499978</v>
      </c>
      <c r="N179" s="30">
        <f t="shared" si="54"/>
        <v>37523.885174999989</v>
      </c>
      <c r="O179" s="1">
        <v>115</v>
      </c>
      <c r="P179" s="30">
        <f t="shared" si="55"/>
        <v>18761.942587499994</v>
      </c>
      <c r="Q179" s="1">
        <f t="shared" si="59"/>
        <v>12000</v>
      </c>
      <c r="R179" s="1">
        <v>20</v>
      </c>
      <c r="S179" s="48">
        <f t="shared" si="56"/>
        <v>25015.923449999995</v>
      </c>
    </row>
    <row r="180" spans="1:19" x14ac:dyDescent="0.2">
      <c r="A180" s="5"/>
      <c r="B180" s="17" t="s">
        <v>32</v>
      </c>
      <c r="C180" s="17" t="s">
        <v>0</v>
      </c>
      <c r="D180" s="18">
        <v>20.47</v>
      </c>
      <c r="E180" s="17">
        <f t="shared" si="67"/>
        <v>97871.374999999971</v>
      </c>
      <c r="F180" s="17">
        <f t="shared" si="62"/>
        <v>2003427.0462499992</v>
      </c>
      <c r="G180" s="17">
        <v>15000</v>
      </c>
      <c r="H180" s="17">
        <f t="shared" si="58"/>
        <v>400685.40924999985</v>
      </c>
      <c r="I180" s="19">
        <f t="shared" si="61"/>
        <v>10713.483590277774</v>
      </c>
      <c r="J180" s="20">
        <f t="shared" si="63"/>
        <v>5616.4455946969674</v>
      </c>
      <c r="K180" s="20">
        <f t="shared" si="64"/>
        <v>66780.901541666637</v>
      </c>
      <c r="L180" s="21">
        <f t="shared" si="65"/>
        <v>1602741.6369999994</v>
      </c>
      <c r="M180" s="22">
        <f t="shared" si="68"/>
        <v>77246.379003124981</v>
      </c>
      <c r="N180" s="30">
        <f t="shared" si="54"/>
        <v>30051.405693749988</v>
      </c>
      <c r="O180" s="1">
        <v>115</v>
      </c>
      <c r="P180" s="30">
        <f t="shared" si="55"/>
        <v>15025.702846874994</v>
      </c>
      <c r="Q180" s="1">
        <f t="shared" si="59"/>
        <v>12000</v>
      </c>
      <c r="R180" s="1">
        <v>20</v>
      </c>
      <c r="S180" s="48">
        <f t="shared" si="56"/>
        <v>20034.270462499993</v>
      </c>
    </row>
    <row r="181" spans="1:19" x14ac:dyDescent="0.2">
      <c r="A181" s="5"/>
      <c r="B181" s="17" t="s">
        <v>31</v>
      </c>
      <c r="C181" s="17" t="s">
        <v>0</v>
      </c>
      <c r="D181" s="18">
        <v>36</v>
      </c>
      <c r="E181" s="17">
        <f t="shared" si="67"/>
        <v>97871.374999999971</v>
      </c>
      <c r="F181" s="17">
        <f t="shared" si="62"/>
        <v>3523369.4999999991</v>
      </c>
      <c r="G181" s="17">
        <v>15000</v>
      </c>
      <c r="H181" s="17">
        <f t="shared" si="58"/>
        <v>704673.89999999991</v>
      </c>
      <c r="I181" s="19">
        <f t="shared" si="61"/>
        <v>19157.60833333333</v>
      </c>
      <c r="J181" s="20">
        <f t="shared" si="63"/>
        <v>10222.331818181818</v>
      </c>
      <c r="K181" s="20">
        <f t="shared" si="64"/>
        <v>117445.64999999998</v>
      </c>
      <c r="L181" s="21">
        <f t="shared" si="65"/>
        <v>2818695.5999999996</v>
      </c>
      <c r="M181" s="22">
        <f t="shared" si="68"/>
        <v>126644.50874999996</v>
      </c>
      <c r="N181" s="30">
        <f t="shared" si="54"/>
        <v>52850.542499999981</v>
      </c>
      <c r="O181" s="1">
        <v>115</v>
      </c>
      <c r="P181" s="30">
        <f t="shared" si="55"/>
        <v>26425.271249999991</v>
      </c>
      <c r="Q181" s="1">
        <f t="shared" si="59"/>
        <v>12000</v>
      </c>
      <c r="R181" s="1">
        <v>20</v>
      </c>
      <c r="S181" s="48">
        <f t="shared" si="56"/>
        <v>35233.694999999992</v>
      </c>
    </row>
    <row r="182" spans="1:19" x14ac:dyDescent="0.2">
      <c r="A182" s="5"/>
      <c r="B182" s="17" t="s">
        <v>30</v>
      </c>
      <c r="C182" s="17" t="s">
        <v>0</v>
      </c>
      <c r="D182" s="18">
        <v>36</v>
      </c>
      <c r="E182" s="17">
        <f>E181*1.015</f>
        <v>99339.445624999964</v>
      </c>
      <c r="F182" s="17">
        <f t="shared" ref="F182:F196" si="69">+E182*D182</f>
        <v>3576220.0424999986</v>
      </c>
      <c r="G182" s="17">
        <v>15000</v>
      </c>
      <c r="H182" s="17">
        <f t="shared" si="58"/>
        <v>715244.00849999976</v>
      </c>
      <c r="I182" s="19">
        <f t="shared" si="61"/>
        <v>19451.222458333326</v>
      </c>
      <c r="J182" s="20">
        <f t="shared" si="63"/>
        <v>10382.484977272723</v>
      </c>
      <c r="K182" s="20">
        <f t="shared" si="64"/>
        <v>119207.33474999997</v>
      </c>
      <c r="L182" s="21">
        <f t="shared" si="65"/>
        <v>2860976.0339999991</v>
      </c>
      <c r="M182" s="22">
        <f t="shared" si="68"/>
        <v>128362.15138124995</v>
      </c>
      <c r="N182" s="30">
        <f t="shared" si="54"/>
        <v>53643.300637499975</v>
      </c>
      <c r="O182" s="1">
        <v>115</v>
      </c>
      <c r="P182" s="30">
        <f t="shared" si="55"/>
        <v>26821.650318749987</v>
      </c>
      <c r="Q182" s="1">
        <f t="shared" si="59"/>
        <v>12000</v>
      </c>
      <c r="R182" s="1">
        <v>20</v>
      </c>
      <c r="S182" s="48">
        <f t="shared" si="56"/>
        <v>35762.200424999988</v>
      </c>
    </row>
    <row r="183" spans="1:19" x14ac:dyDescent="0.2">
      <c r="A183" s="5"/>
      <c r="B183" s="17" t="s">
        <v>29</v>
      </c>
      <c r="C183" s="17" t="s">
        <v>0</v>
      </c>
      <c r="D183" s="18">
        <v>36</v>
      </c>
      <c r="E183" s="17">
        <f>E182</f>
        <v>99339.445624999964</v>
      </c>
      <c r="F183" s="17">
        <f t="shared" si="69"/>
        <v>3576220.0424999986</v>
      </c>
      <c r="G183" s="17">
        <v>15000</v>
      </c>
      <c r="H183" s="17">
        <f t="shared" si="58"/>
        <v>715244.00849999976</v>
      </c>
      <c r="I183" s="19">
        <f>(H183-G183)/36</f>
        <v>19451.222458333326</v>
      </c>
      <c r="J183" s="20">
        <f t="shared" si="63"/>
        <v>10382.484977272723</v>
      </c>
      <c r="K183" s="20">
        <f t="shared" si="64"/>
        <v>119207.33474999997</v>
      </c>
      <c r="L183" s="21">
        <f t="shared" si="65"/>
        <v>2860976.0339999991</v>
      </c>
      <c r="M183" s="22">
        <f t="shared" si="68"/>
        <v>128362.15138124995</v>
      </c>
      <c r="N183" s="30">
        <f t="shared" si="54"/>
        <v>53643.300637499975</v>
      </c>
      <c r="O183" s="1">
        <v>115</v>
      </c>
      <c r="P183" s="30">
        <f t="shared" si="55"/>
        <v>26821.650318749987</v>
      </c>
      <c r="Q183" s="1">
        <f t="shared" si="59"/>
        <v>12000</v>
      </c>
      <c r="R183" s="1">
        <v>20</v>
      </c>
      <c r="S183" s="48">
        <f t="shared" si="56"/>
        <v>35762.200424999988</v>
      </c>
    </row>
    <row r="184" spans="1:19" x14ac:dyDescent="0.2">
      <c r="A184" s="5"/>
      <c r="B184" s="17" t="s">
        <v>28</v>
      </c>
      <c r="C184" s="17" t="s">
        <v>0</v>
      </c>
      <c r="D184" s="18">
        <v>36</v>
      </c>
      <c r="E184" s="17">
        <f t="shared" ref="E184:E198" si="70">E183</f>
        <v>99339.445624999964</v>
      </c>
      <c r="F184" s="17">
        <f t="shared" si="69"/>
        <v>3576220.0424999986</v>
      </c>
      <c r="G184" s="17">
        <v>15000</v>
      </c>
      <c r="H184" s="17">
        <f t="shared" si="58"/>
        <v>715244.00849999976</v>
      </c>
      <c r="I184" s="19">
        <f t="shared" ref="I184:I190" si="71">(H184-G184)/36</f>
        <v>19451.222458333326</v>
      </c>
      <c r="J184" s="20">
        <f t="shared" si="63"/>
        <v>10382.484977272723</v>
      </c>
      <c r="K184" s="20">
        <f t="shared" si="64"/>
        <v>119207.33474999997</v>
      </c>
      <c r="L184" s="21">
        <f t="shared" si="65"/>
        <v>2860976.0339999991</v>
      </c>
      <c r="M184" s="22">
        <f t="shared" si="68"/>
        <v>128362.15138124995</v>
      </c>
      <c r="N184" s="30">
        <f t="shared" si="54"/>
        <v>53643.300637499975</v>
      </c>
      <c r="O184" s="1">
        <v>115</v>
      </c>
      <c r="P184" s="30">
        <f t="shared" si="55"/>
        <v>26821.650318749987</v>
      </c>
      <c r="Q184" s="1">
        <f t="shared" si="59"/>
        <v>12000</v>
      </c>
      <c r="R184" s="1">
        <v>20</v>
      </c>
      <c r="S184" s="48">
        <f t="shared" si="56"/>
        <v>35762.200424999988</v>
      </c>
    </row>
    <row r="185" spans="1:19" x14ac:dyDescent="0.2">
      <c r="A185" s="5"/>
      <c r="B185" s="17" t="s">
        <v>27</v>
      </c>
      <c r="C185" s="17" t="s">
        <v>0</v>
      </c>
      <c r="D185" s="18">
        <v>36</v>
      </c>
      <c r="E185" s="17">
        <f t="shared" si="70"/>
        <v>99339.445624999964</v>
      </c>
      <c r="F185" s="17">
        <f t="shared" si="69"/>
        <v>3576220.0424999986</v>
      </c>
      <c r="G185" s="17">
        <v>15000</v>
      </c>
      <c r="H185" s="17">
        <f t="shared" ref="H185:H196" si="72">F185*0.2</f>
        <v>715244.00849999976</v>
      </c>
      <c r="I185" s="19">
        <f t="shared" si="71"/>
        <v>19451.222458333326</v>
      </c>
      <c r="J185" s="20">
        <f t="shared" si="63"/>
        <v>10382.484977272723</v>
      </c>
      <c r="K185" s="20">
        <f t="shared" si="64"/>
        <v>119207.33474999997</v>
      </c>
      <c r="L185" s="21">
        <f t="shared" si="65"/>
        <v>2860976.0339999991</v>
      </c>
      <c r="M185" s="22">
        <f t="shared" si="68"/>
        <v>128362.15138124995</v>
      </c>
      <c r="N185" s="30">
        <f t="shared" si="54"/>
        <v>53643.300637499975</v>
      </c>
      <c r="O185" s="1">
        <v>115</v>
      </c>
      <c r="P185" s="30">
        <f t="shared" si="55"/>
        <v>26821.650318749987</v>
      </c>
      <c r="Q185" s="1">
        <f t="shared" si="59"/>
        <v>12000</v>
      </c>
      <c r="R185" s="1">
        <v>20</v>
      </c>
      <c r="S185" s="48">
        <f t="shared" si="56"/>
        <v>35762.200424999988</v>
      </c>
    </row>
    <row r="186" spans="1:19" x14ac:dyDescent="0.2">
      <c r="A186" s="5"/>
      <c r="B186" s="17" t="s">
        <v>26</v>
      </c>
      <c r="C186" s="17" t="s">
        <v>0</v>
      </c>
      <c r="D186" s="18">
        <v>33</v>
      </c>
      <c r="E186" s="17">
        <f t="shared" si="70"/>
        <v>99339.445624999964</v>
      </c>
      <c r="F186" s="17">
        <f t="shared" si="69"/>
        <v>3278201.705624999</v>
      </c>
      <c r="G186" s="17">
        <v>15000</v>
      </c>
      <c r="H186" s="17">
        <f t="shared" si="72"/>
        <v>655640.3411249998</v>
      </c>
      <c r="I186" s="19">
        <f t="shared" si="71"/>
        <v>17795.565031249993</v>
      </c>
      <c r="J186" s="20">
        <f t="shared" si="63"/>
        <v>9479.3991079545431</v>
      </c>
      <c r="K186" s="20">
        <f t="shared" si="64"/>
        <v>109273.39018749997</v>
      </c>
      <c r="L186" s="21">
        <f t="shared" si="65"/>
        <v>2622561.3644999992</v>
      </c>
      <c r="M186" s="22">
        <f t="shared" si="68"/>
        <v>118676.55543281246</v>
      </c>
      <c r="N186" s="30">
        <f t="shared" si="54"/>
        <v>49173.025584374984</v>
      </c>
      <c r="O186" s="1">
        <v>115</v>
      </c>
      <c r="P186" s="30">
        <f t="shared" si="55"/>
        <v>24586.512792187492</v>
      </c>
      <c r="Q186" s="1">
        <f t="shared" si="59"/>
        <v>12000</v>
      </c>
      <c r="R186" s="1">
        <v>20</v>
      </c>
      <c r="S186" s="48">
        <f t="shared" si="56"/>
        <v>32782.017056249992</v>
      </c>
    </row>
    <row r="187" spans="1:19" x14ac:dyDescent="0.2">
      <c r="A187" s="5"/>
      <c r="B187" s="17" t="s">
        <v>25</v>
      </c>
      <c r="C187" s="17" t="s">
        <v>0</v>
      </c>
      <c r="D187" s="18">
        <v>22.38</v>
      </c>
      <c r="E187" s="17">
        <f t="shared" si="70"/>
        <v>99339.445624999964</v>
      </c>
      <c r="F187" s="17">
        <f t="shared" si="69"/>
        <v>2223216.7930874992</v>
      </c>
      <c r="G187" s="17">
        <v>15000</v>
      </c>
      <c r="H187" s="17">
        <f t="shared" si="72"/>
        <v>444643.35861749988</v>
      </c>
      <c r="I187" s="19">
        <f t="shared" si="71"/>
        <v>11934.537739374997</v>
      </c>
      <c r="J187" s="20">
        <f t="shared" si="63"/>
        <v>6282.4751305681802</v>
      </c>
      <c r="K187" s="20">
        <f t="shared" si="64"/>
        <v>74107.226436249985</v>
      </c>
      <c r="L187" s="21">
        <f t="shared" si="65"/>
        <v>1778573.4344699995</v>
      </c>
      <c r="M187" s="22">
        <f t="shared" si="68"/>
        <v>84389.545775343722</v>
      </c>
      <c r="N187" s="30">
        <f t="shared" si="54"/>
        <v>33348.251896312489</v>
      </c>
      <c r="O187" s="1">
        <v>115</v>
      </c>
      <c r="P187" s="30">
        <f t="shared" si="55"/>
        <v>16674.125948156245</v>
      </c>
      <c r="Q187" s="1">
        <f t="shared" si="59"/>
        <v>12000</v>
      </c>
      <c r="R187" s="1">
        <v>20</v>
      </c>
      <c r="S187" s="48">
        <f t="shared" si="56"/>
        <v>22232.167930874992</v>
      </c>
    </row>
    <row r="188" spans="1:19" x14ac:dyDescent="0.2">
      <c r="A188" s="5"/>
      <c r="B188" s="17" t="s">
        <v>24</v>
      </c>
      <c r="C188" s="17" t="s">
        <v>0</v>
      </c>
      <c r="D188" s="18">
        <v>24.2</v>
      </c>
      <c r="E188" s="17">
        <f t="shared" si="70"/>
        <v>99339.445624999964</v>
      </c>
      <c r="F188" s="17">
        <f t="shared" si="69"/>
        <v>2404014.5841249991</v>
      </c>
      <c r="G188" s="17">
        <v>15000</v>
      </c>
      <c r="H188" s="17">
        <f t="shared" si="72"/>
        <v>480802.91682499985</v>
      </c>
      <c r="I188" s="19">
        <f t="shared" si="71"/>
        <v>12938.969911805551</v>
      </c>
      <c r="J188" s="20">
        <f t="shared" si="63"/>
        <v>6830.3472246212095</v>
      </c>
      <c r="K188" s="20">
        <f t="shared" si="64"/>
        <v>80133.819470833303</v>
      </c>
      <c r="L188" s="21">
        <f t="shared" si="65"/>
        <v>1923211.6672999994</v>
      </c>
      <c r="M188" s="22">
        <f t="shared" si="68"/>
        <v>90265.473984062468</v>
      </c>
      <c r="N188" s="30">
        <f t="shared" si="54"/>
        <v>36060.218761874989</v>
      </c>
      <c r="O188" s="1">
        <v>115</v>
      </c>
      <c r="P188" s="30">
        <f t="shared" si="55"/>
        <v>18030.109380937494</v>
      </c>
      <c r="Q188" s="1">
        <f t="shared" si="59"/>
        <v>12000</v>
      </c>
      <c r="R188" s="1">
        <v>20</v>
      </c>
      <c r="S188" s="48">
        <f t="shared" si="56"/>
        <v>24040.145841249992</v>
      </c>
    </row>
    <row r="189" spans="1:19" x14ac:dyDescent="0.2">
      <c r="A189" s="5"/>
      <c r="B189" s="17" t="s">
        <v>23</v>
      </c>
      <c r="C189" s="17" t="s">
        <v>0</v>
      </c>
      <c r="D189" s="18">
        <v>30.2</v>
      </c>
      <c r="E189" s="17">
        <f t="shared" si="70"/>
        <v>99339.445624999964</v>
      </c>
      <c r="F189" s="17">
        <f t="shared" si="69"/>
        <v>3000051.2578749987</v>
      </c>
      <c r="G189" s="17">
        <v>15000</v>
      </c>
      <c r="H189" s="17">
        <f t="shared" si="72"/>
        <v>600010.25157499977</v>
      </c>
      <c r="I189" s="19">
        <f t="shared" si="71"/>
        <v>16250.284765972216</v>
      </c>
      <c r="J189" s="20">
        <f t="shared" si="63"/>
        <v>8636.518963257573</v>
      </c>
      <c r="K189" s="20">
        <f t="shared" si="64"/>
        <v>100001.70859583329</v>
      </c>
      <c r="L189" s="21">
        <f t="shared" si="65"/>
        <v>2400041.0062999991</v>
      </c>
      <c r="M189" s="22">
        <f t="shared" si="68"/>
        <v>109636.66588093745</v>
      </c>
      <c r="N189" s="30">
        <f t="shared" si="54"/>
        <v>45000.768868124978</v>
      </c>
      <c r="O189" s="1">
        <v>115</v>
      </c>
      <c r="P189" s="30">
        <f t="shared" si="55"/>
        <v>22500.384434062489</v>
      </c>
      <c r="Q189" s="1">
        <f t="shared" si="59"/>
        <v>12000</v>
      </c>
      <c r="R189" s="1">
        <v>20</v>
      </c>
      <c r="S189" s="48">
        <f t="shared" si="56"/>
        <v>30000.512578749989</v>
      </c>
    </row>
    <row r="190" spans="1:19" x14ac:dyDescent="0.2">
      <c r="A190" s="5"/>
      <c r="B190" s="17" t="s">
        <v>22</v>
      </c>
      <c r="C190" s="17" t="s">
        <v>0</v>
      </c>
      <c r="D190" s="18">
        <v>30.2</v>
      </c>
      <c r="E190" s="17">
        <f t="shared" si="70"/>
        <v>99339.445624999964</v>
      </c>
      <c r="F190" s="17">
        <f t="shared" si="69"/>
        <v>3000051.2578749987</v>
      </c>
      <c r="G190" s="17">
        <v>15000</v>
      </c>
      <c r="H190" s="17">
        <f t="shared" si="72"/>
        <v>600010.25157499977</v>
      </c>
      <c r="I190" s="19">
        <f t="shared" si="71"/>
        <v>16250.284765972216</v>
      </c>
      <c r="J190" s="20">
        <f t="shared" si="63"/>
        <v>8636.518963257573</v>
      </c>
      <c r="K190" s="20">
        <f t="shared" si="64"/>
        <v>100001.70859583329</v>
      </c>
      <c r="L190" s="21">
        <f t="shared" si="65"/>
        <v>2400041.0062999991</v>
      </c>
      <c r="M190" s="22">
        <f t="shared" si="68"/>
        <v>109636.66588093745</v>
      </c>
      <c r="N190" s="30">
        <f t="shared" si="54"/>
        <v>45000.768868124978</v>
      </c>
      <c r="O190" s="1">
        <v>115</v>
      </c>
      <c r="P190" s="30">
        <f t="shared" si="55"/>
        <v>22500.384434062489</v>
      </c>
      <c r="Q190" s="1">
        <f t="shared" si="59"/>
        <v>12000</v>
      </c>
      <c r="R190" s="1">
        <v>20</v>
      </c>
      <c r="S190" s="48">
        <f t="shared" si="56"/>
        <v>30000.512578749989</v>
      </c>
    </row>
    <row r="191" spans="1:19" x14ac:dyDescent="0.2">
      <c r="A191" s="5"/>
      <c r="B191" s="17" t="s">
        <v>21</v>
      </c>
      <c r="C191" s="17" t="s">
        <v>0</v>
      </c>
      <c r="D191" s="18">
        <v>30.2</v>
      </c>
      <c r="E191" s="17">
        <f t="shared" si="70"/>
        <v>99339.445624999964</v>
      </c>
      <c r="F191" s="17">
        <f t="shared" si="69"/>
        <v>3000051.2578749987</v>
      </c>
      <c r="G191" s="17">
        <v>15000</v>
      </c>
      <c r="H191" s="17">
        <f t="shared" si="72"/>
        <v>600010.25157499977</v>
      </c>
      <c r="I191" s="19">
        <f>(H191-G191)/36</f>
        <v>16250.284765972216</v>
      </c>
      <c r="J191" s="20">
        <f t="shared" si="63"/>
        <v>8636.518963257573</v>
      </c>
      <c r="K191" s="20">
        <f t="shared" si="64"/>
        <v>100001.70859583329</v>
      </c>
      <c r="L191" s="21">
        <f t="shared" si="65"/>
        <v>2400041.0062999991</v>
      </c>
      <c r="M191" s="22">
        <f t="shared" si="68"/>
        <v>109636.66588093745</v>
      </c>
      <c r="N191" s="30">
        <f t="shared" si="54"/>
        <v>45000.768868124978</v>
      </c>
      <c r="O191" s="1">
        <v>115</v>
      </c>
      <c r="P191" s="30">
        <f t="shared" si="55"/>
        <v>22500.384434062489</v>
      </c>
      <c r="Q191" s="1">
        <f t="shared" si="59"/>
        <v>12000</v>
      </c>
      <c r="R191" s="1">
        <v>20</v>
      </c>
      <c r="S191" s="48">
        <f t="shared" si="56"/>
        <v>30000.512578749989</v>
      </c>
    </row>
    <row r="192" spans="1:19" x14ac:dyDescent="0.2">
      <c r="A192" s="5"/>
      <c r="B192" s="17" t="s">
        <v>20</v>
      </c>
      <c r="C192" s="17" t="s">
        <v>0</v>
      </c>
      <c r="D192" s="18">
        <v>30.2</v>
      </c>
      <c r="E192" s="17">
        <f t="shared" si="70"/>
        <v>99339.445624999964</v>
      </c>
      <c r="F192" s="17">
        <f t="shared" si="69"/>
        <v>3000051.2578749987</v>
      </c>
      <c r="G192" s="17">
        <v>15000</v>
      </c>
      <c r="H192" s="17">
        <f t="shared" si="72"/>
        <v>600010.25157499977</v>
      </c>
      <c r="I192" s="19">
        <f t="shared" ref="I192:I214" si="73">(H192-G192)/36</f>
        <v>16250.284765972216</v>
      </c>
      <c r="J192" s="20">
        <f t="shared" si="63"/>
        <v>8636.518963257573</v>
      </c>
      <c r="K192" s="20">
        <f t="shared" si="64"/>
        <v>100001.70859583329</v>
      </c>
      <c r="L192" s="21">
        <f t="shared" si="65"/>
        <v>2400041.0062999991</v>
      </c>
      <c r="M192" s="22">
        <f t="shared" si="68"/>
        <v>109636.66588093745</v>
      </c>
      <c r="N192" s="30">
        <f t="shared" si="54"/>
        <v>45000.768868124978</v>
      </c>
      <c r="O192" s="1">
        <v>115</v>
      </c>
      <c r="P192" s="30">
        <f t="shared" si="55"/>
        <v>22500.384434062489</v>
      </c>
      <c r="Q192" s="1">
        <f t="shared" si="59"/>
        <v>12000</v>
      </c>
      <c r="R192" s="1">
        <v>20</v>
      </c>
      <c r="S192" s="48">
        <f t="shared" si="56"/>
        <v>30000.512578749989</v>
      </c>
    </row>
    <row r="193" spans="1:19" x14ac:dyDescent="0.2">
      <c r="A193" s="5"/>
      <c r="B193" s="17" t="s">
        <v>19</v>
      </c>
      <c r="C193" s="17" t="s">
        <v>0</v>
      </c>
      <c r="D193" s="18">
        <v>34.590000000000003</v>
      </c>
      <c r="E193" s="17">
        <f t="shared" si="70"/>
        <v>99339.445624999964</v>
      </c>
      <c r="F193" s="17">
        <f t="shared" si="69"/>
        <v>3436151.4241687492</v>
      </c>
      <c r="G193" s="17">
        <v>15000</v>
      </c>
      <c r="H193" s="17">
        <f t="shared" si="72"/>
        <v>687230.28483374987</v>
      </c>
      <c r="I193" s="19">
        <f t="shared" si="73"/>
        <v>18673.063467604163</v>
      </c>
      <c r="J193" s="20">
        <f t="shared" si="63"/>
        <v>9958.0346186931802</v>
      </c>
      <c r="K193" s="20">
        <f t="shared" si="64"/>
        <v>114538.38080562498</v>
      </c>
      <c r="L193" s="21">
        <f t="shared" si="65"/>
        <v>2748921.1393349995</v>
      </c>
      <c r="M193" s="22">
        <f t="shared" si="68"/>
        <v>123809.92128548436</v>
      </c>
      <c r="N193" s="30">
        <f t="shared" si="54"/>
        <v>51542.271362531239</v>
      </c>
      <c r="O193" s="1">
        <v>115</v>
      </c>
      <c r="P193" s="30">
        <f t="shared" si="55"/>
        <v>25771.135681265619</v>
      </c>
      <c r="Q193" s="1">
        <f t="shared" si="59"/>
        <v>12000</v>
      </c>
      <c r="R193" s="1">
        <v>20</v>
      </c>
      <c r="S193" s="48">
        <f t="shared" si="56"/>
        <v>34361.514241687495</v>
      </c>
    </row>
    <row r="194" spans="1:19" x14ac:dyDescent="0.2">
      <c r="A194" s="5"/>
      <c r="B194" s="17" t="s">
        <v>18</v>
      </c>
      <c r="C194" s="17" t="s">
        <v>0</v>
      </c>
      <c r="D194" s="18">
        <v>25.56</v>
      </c>
      <c r="E194" s="17">
        <f t="shared" si="70"/>
        <v>99339.445624999964</v>
      </c>
      <c r="F194" s="17">
        <f t="shared" si="69"/>
        <v>2539116.2301749988</v>
      </c>
      <c r="G194" s="17">
        <v>15000</v>
      </c>
      <c r="H194" s="17">
        <f t="shared" si="72"/>
        <v>507823.24603499979</v>
      </c>
      <c r="I194" s="19">
        <f t="shared" si="73"/>
        <v>13689.534612083327</v>
      </c>
      <c r="J194" s="20">
        <f t="shared" si="63"/>
        <v>7239.7461520454517</v>
      </c>
      <c r="K194" s="20">
        <f t="shared" si="64"/>
        <v>84637.207672499964</v>
      </c>
      <c r="L194" s="21">
        <f t="shared" si="65"/>
        <v>2031292.9841399991</v>
      </c>
      <c r="M194" s="22">
        <f t="shared" si="68"/>
        <v>94656.277480687451</v>
      </c>
      <c r="N194" s="30">
        <f t="shared" si="54"/>
        <v>38086.743452624978</v>
      </c>
      <c r="O194" s="1">
        <v>115</v>
      </c>
      <c r="P194" s="30">
        <f t="shared" si="55"/>
        <v>19043.371726312489</v>
      </c>
      <c r="Q194" s="1">
        <f t="shared" si="59"/>
        <v>12000</v>
      </c>
      <c r="R194" s="1">
        <v>20</v>
      </c>
      <c r="S194" s="48">
        <f t="shared" si="56"/>
        <v>25391.162301749988</v>
      </c>
    </row>
    <row r="195" spans="1:19" x14ac:dyDescent="0.2">
      <c r="A195" s="5"/>
      <c r="B195" s="17" t="s">
        <v>17</v>
      </c>
      <c r="C195" s="17" t="s">
        <v>0</v>
      </c>
      <c r="D195" s="18">
        <v>20.47</v>
      </c>
      <c r="E195" s="17">
        <f t="shared" si="70"/>
        <v>99339.445624999964</v>
      </c>
      <c r="F195" s="17">
        <f t="shared" si="69"/>
        <v>2033478.4519437491</v>
      </c>
      <c r="G195" s="17">
        <v>15000</v>
      </c>
      <c r="H195" s="17">
        <f t="shared" si="72"/>
        <v>406695.69038874982</v>
      </c>
      <c r="I195" s="19">
        <f t="shared" si="73"/>
        <v>10880.43584413194</v>
      </c>
      <c r="J195" s="20">
        <f t="shared" si="63"/>
        <v>5707.5104604356029</v>
      </c>
      <c r="K195" s="20">
        <f t="shared" si="64"/>
        <v>67782.615064791637</v>
      </c>
      <c r="L195" s="21">
        <f t="shared" si="65"/>
        <v>1626782.7615549993</v>
      </c>
      <c r="M195" s="22">
        <f t="shared" si="68"/>
        <v>78223.049688171843</v>
      </c>
      <c r="N195" s="30">
        <f t="shared" si="54"/>
        <v>30502.176779156234</v>
      </c>
      <c r="O195" s="1">
        <v>115</v>
      </c>
      <c r="P195" s="30">
        <f t="shared" si="55"/>
        <v>15251.088389578117</v>
      </c>
      <c r="Q195" s="1">
        <f t="shared" si="59"/>
        <v>12000</v>
      </c>
      <c r="R195" s="1">
        <v>20</v>
      </c>
      <c r="S195" s="48">
        <f t="shared" si="56"/>
        <v>20334.784519437493</v>
      </c>
    </row>
    <row r="196" spans="1:19" x14ac:dyDescent="0.2">
      <c r="A196" s="5"/>
      <c r="B196" s="17" t="s">
        <v>16</v>
      </c>
      <c r="C196" s="17" t="s">
        <v>0</v>
      </c>
      <c r="D196" s="18">
        <v>36</v>
      </c>
      <c r="E196" s="17">
        <f t="shared" si="70"/>
        <v>99339.445624999964</v>
      </c>
      <c r="F196" s="17">
        <f t="shared" si="69"/>
        <v>3576220.0424999986</v>
      </c>
      <c r="G196" s="17">
        <v>15000</v>
      </c>
      <c r="H196" s="17">
        <f t="shared" si="72"/>
        <v>715244.00849999976</v>
      </c>
      <c r="I196" s="19">
        <f t="shared" si="73"/>
        <v>19451.222458333326</v>
      </c>
      <c r="J196" s="20">
        <f t="shared" si="63"/>
        <v>10382.484977272723</v>
      </c>
      <c r="K196" s="20">
        <f t="shared" si="64"/>
        <v>119207.33474999997</v>
      </c>
      <c r="L196" s="21">
        <f t="shared" si="65"/>
        <v>2860976.0339999991</v>
      </c>
      <c r="M196" s="22">
        <f t="shared" si="68"/>
        <v>128362.15138124995</v>
      </c>
      <c r="N196" s="30">
        <f t="shared" si="54"/>
        <v>53643.300637499975</v>
      </c>
      <c r="O196" s="1">
        <v>115</v>
      </c>
      <c r="P196" s="30">
        <f t="shared" si="55"/>
        <v>26821.650318749987</v>
      </c>
      <c r="Q196" s="1">
        <f t="shared" si="59"/>
        <v>12000</v>
      </c>
      <c r="R196" s="1">
        <v>20</v>
      </c>
      <c r="S196" s="48">
        <f t="shared" si="56"/>
        <v>35762.200424999988</v>
      </c>
    </row>
    <row r="197" spans="1:19" hidden="1" x14ac:dyDescent="0.2">
      <c r="A197" s="32"/>
      <c r="B197" s="6">
        <v>15</v>
      </c>
      <c r="C197" s="6"/>
      <c r="D197" s="23">
        <f>AVERAGE(D182:D196)</f>
        <v>30.733333333333327</v>
      </c>
      <c r="E197" s="17">
        <f t="shared" si="70"/>
        <v>99339.445624999964</v>
      </c>
      <c r="F197" s="6"/>
      <c r="G197" s="17">
        <v>15000</v>
      </c>
      <c r="H197" s="6"/>
      <c r="I197" s="19">
        <f t="shared" si="73"/>
        <v>-416.66666666666669</v>
      </c>
      <c r="J197" s="20">
        <f t="shared" si="63"/>
        <v>-454.54545454545456</v>
      </c>
      <c r="K197" s="20">
        <f t="shared" si="64"/>
        <v>0</v>
      </c>
      <c r="L197" s="21">
        <f t="shared" si="65"/>
        <v>0</v>
      </c>
      <c r="M197" s="22">
        <f t="shared" si="68"/>
        <v>12135</v>
      </c>
      <c r="N197" s="30">
        <f t="shared" si="54"/>
        <v>0</v>
      </c>
      <c r="O197" s="1">
        <v>115</v>
      </c>
      <c r="P197" s="30">
        <f t="shared" si="55"/>
        <v>0</v>
      </c>
      <c r="Q197" s="1">
        <f t="shared" si="59"/>
        <v>12000</v>
      </c>
      <c r="R197" s="1">
        <v>20</v>
      </c>
      <c r="S197" s="48">
        <f t="shared" si="56"/>
        <v>0</v>
      </c>
    </row>
    <row r="198" spans="1:19" hidden="1" x14ac:dyDescent="0.2">
      <c r="E198" s="17">
        <f t="shared" si="70"/>
        <v>99339.445624999964</v>
      </c>
      <c r="G198" s="17">
        <v>15000</v>
      </c>
      <c r="I198" s="19">
        <f t="shared" si="73"/>
        <v>-416.66666666666669</v>
      </c>
      <c r="J198" s="20">
        <f t="shared" si="63"/>
        <v>-454.54545454545456</v>
      </c>
      <c r="K198" s="20">
        <f t="shared" si="64"/>
        <v>0</v>
      </c>
      <c r="L198" s="21">
        <f t="shared" si="65"/>
        <v>0</v>
      </c>
      <c r="M198" s="22">
        <f t="shared" si="68"/>
        <v>12135</v>
      </c>
      <c r="N198" s="30">
        <f t="shared" si="54"/>
        <v>0</v>
      </c>
      <c r="O198" s="1">
        <v>115</v>
      </c>
      <c r="P198" s="30">
        <f t="shared" si="55"/>
        <v>0</v>
      </c>
      <c r="Q198" s="1">
        <f t="shared" si="59"/>
        <v>12000</v>
      </c>
      <c r="R198" s="1">
        <v>20</v>
      </c>
      <c r="S198" s="48">
        <f t="shared" si="56"/>
        <v>0</v>
      </c>
    </row>
    <row r="199" spans="1:19" x14ac:dyDescent="0.2">
      <c r="A199" s="5"/>
      <c r="B199" s="17" t="s">
        <v>15</v>
      </c>
      <c r="C199" s="17" t="s">
        <v>0</v>
      </c>
      <c r="D199" s="18">
        <v>36</v>
      </c>
      <c r="E199" s="17">
        <f>E196*1.015</f>
        <v>100829.53730937495</v>
      </c>
      <c r="F199" s="17">
        <f t="shared" ref="F199:F213" si="74">+E199*D199</f>
        <v>3629863.343137498</v>
      </c>
      <c r="G199" s="17">
        <v>15000</v>
      </c>
      <c r="H199" s="17">
        <f t="shared" ref="H199:H213" si="75">F199*0.2</f>
        <v>725972.6686274996</v>
      </c>
      <c r="I199" s="19">
        <f t="shared" si="73"/>
        <v>19749.240795208323</v>
      </c>
      <c r="J199" s="20">
        <f t="shared" ref="J199:J213" si="76">(F199*0.1-G199)/33</f>
        <v>10545.040433749993</v>
      </c>
      <c r="K199" s="20">
        <f t="shared" ref="K199:K213" si="77">F199*0.1/3</f>
        <v>120995.44477124994</v>
      </c>
      <c r="L199" s="21">
        <f t="shared" ref="L199:L211" si="78">F199*0.8</f>
        <v>2903890.6745099984</v>
      </c>
      <c r="M199" s="22">
        <f t="shared" si="68"/>
        <v>130105.55865196868</v>
      </c>
      <c r="N199" s="30">
        <f t="shared" si="54"/>
        <v>54447.950147062467</v>
      </c>
      <c r="O199" s="1">
        <v>115</v>
      </c>
      <c r="P199" s="30">
        <f t="shared" si="55"/>
        <v>27223.975073531234</v>
      </c>
      <c r="Q199" s="1">
        <f t="shared" si="59"/>
        <v>12000</v>
      </c>
      <c r="R199" s="1">
        <v>20</v>
      </c>
      <c r="S199" s="48">
        <f t="shared" si="56"/>
        <v>36298.633431374983</v>
      </c>
    </row>
    <row r="200" spans="1:19" x14ac:dyDescent="0.2">
      <c r="A200" s="5"/>
      <c r="B200" s="17" t="s">
        <v>14</v>
      </c>
      <c r="C200" s="17" t="s">
        <v>0</v>
      </c>
      <c r="D200" s="18">
        <v>36</v>
      </c>
      <c r="E200" s="17">
        <f>E199</f>
        <v>100829.53730937495</v>
      </c>
      <c r="F200" s="17">
        <f t="shared" si="74"/>
        <v>3629863.343137498</v>
      </c>
      <c r="G200" s="17">
        <v>15000</v>
      </c>
      <c r="H200" s="17">
        <f t="shared" si="75"/>
        <v>725972.6686274996</v>
      </c>
      <c r="I200" s="19">
        <f t="shared" si="73"/>
        <v>19749.240795208323</v>
      </c>
      <c r="J200" s="20">
        <f t="shared" si="76"/>
        <v>10545.040433749993</v>
      </c>
      <c r="K200" s="20">
        <f t="shared" si="77"/>
        <v>120995.44477124994</v>
      </c>
      <c r="L200" s="21">
        <f t="shared" si="78"/>
        <v>2903890.6745099984</v>
      </c>
      <c r="M200" s="22">
        <f t="shared" si="68"/>
        <v>130105.55865196868</v>
      </c>
      <c r="N200" s="30">
        <f t="shared" si="54"/>
        <v>54447.950147062467</v>
      </c>
      <c r="O200" s="1">
        <v>115</v>
      </c>
      <c r="P200" s="30">
        <f t="shared" si="55"/>
        <v>27223.975073531234</v>
      </c>
      <c r="Q200" s="1">
        <f t="shared" si="59"/>
        <v>12000</v>
      </c>
      <c r="R200" s="1">
        <v>20</v>
      </c>
      <c r="S200" s="48">
        <f t="shared" si="56"/>
        <v>36298.633431374983</v>
      </c>
    </row>
    <row r="201" spans="1:19" x14ac:dyDescent="0.2">
      <c r="A201" s="5"/>
      <c r="B201" s="17" t="s">
        <v>13</v>
      </c>
      <c r="C201" s="17" t="s">
        <v>0</v>
      </c>
      <c r="D201" s="18">
        <v>36</v>
      </c>
      <c r="E201" s="17">
        <f t="shared" ref="E201" si="79">E198*1.015</f>
        <v>100829.53730937495</v>
      </c>
      <c r="F201" s="17">
        <f t="shared" si="74"/>
        <v>3629863.343137498</v>
      </c>
      <c r="G201" s="17">
        <v>15000</v>
      </c>
      <c r="H201" s="17">
        <f t="shared" si="75"/>
        <v>725972.6686274996</v>
      </c>
      <c r="I201" s="19">
        <f t="shared" si="73"/>
        <v>19749.240795208323</v>
      </c>
      <c r="J201" s="20">
        <f t="shared" si="76"/>
        <v>10545.040433749993</v>
      </c>
      <c r="K201" s="20">
        <f t="shared" si="77"/>
        <v>120995.44477124994</v>
      </c>
      <c r="L201" s="21">
        <f t="shared" si="78"/>
        <v>2903890.6745099984</v>
      </c>
      <c r="M201" s="22">
        <f t="shared" si="68"/>
        <v>130105.55865196868</v>
      </c>
      <c r="N201" s="30">
        <f t="shared" si="54"/>
        <v>54447.950147062467</v>
      </c>
      <c r="O201" s="1">
        <v>115</v>
      </c>
      <c r="P201" s="30">
        <f t="shared" si="55"/>
        <v>27223.975073531234</v>
      </c>
      <c r="Q201" s="1">
        <f t="shared" si="59"/>
        <v>12000</v>
      </c>
      <c r="R201" s="1">
        <v>20</v>
      </c>
      <c r="S201" s="48">
        <f t="shared" si="56"/>
        <v>36298.633431374983</v>
      </c>
    </row>
    <row r="202" spans="1:19" x14ac:dyDescent="0.2">
      <c r="A202" s="5"/>
      <c r="B202" s="17" t="s">
        <v>12</v>
      </c>
      <c r="C202" s="17" t="s">
        <v>0</v>
      </c>
      <c r="D202" s="18">
        <v>36</v>
      </c>
      <c r="E202" s="17">
        <f t="shared" ref="E202" si="80">E201</f>
        <v>100829.53730937495</v>
      </c>
      <c r="F202" s="17">
        <f t="shared" si="74"/>
        <v>3629863.343137498</v>
      </c>
      <c r="G202" s="17">
        <v>15000</v>
      </c>
      <c r="H202" s="17">
        <f t="shared" si="75"/>
        <v>725972.6686274996</v>
      </c>
      <c r="I202" s="19">
        <f t="shared" si="73"/>
        <v>19749.240795208323</v>
      </c>
      <c r="J202" s="20">
        <f t="shared" si="76"/>
        <v>10545.040433749993</v>
      </c>
      <c r="K202" s="20">
        <f t="shared" si="77"/>
        <v>120995.44477124994</v>
      </c>
      <c r="L202" s="21">
        <f t="shared" si="78"/>
        <v>2903890.6745099984</v>
      </c>
      <c r="M202" s="22">
        <f t="shared" si="68"/>
        <v>130105.55865196868</v>
      </c>
      <c r="N202" s="30">
        <f t="shared" si="54"/>
        <v>54447.950147062467</v>
      </c>
      <c r="O202" s="1">
        <v>115</v>
      </c>
      <c r="P202" s="30">
        <f t="shared" si="55"/>
        <v>27223.975073531234</v>
      </c>
      <c r="Q202" s="1">
        <f t="shared" si="59"/>
        <v>12000</v>
      </c>
      <c r="R202" s="1">
        <v>20</v>
      </c>
      <c r="S202" s="48">
        <f t="shared" si="56"/>
        <v>36298.633431374983</v>
      </c>
    </row>
    <row r="203" spans="1:19" x14ac:dyDescent="0.2">
      <c r="A203" s="5"/>
      <c r="B203" s="17" t="s">
        <v>11</v>
      </c>
      <c r="C203" s="17" t="s">
        <v>0</v>
      </c>
      <c r="D203" s="18">
        <v>33</v>
      </c>
      <c r="E203" s="17">
        <f>E202</f>
        <v>100829.53730937495</v>
      </c>
      <c r="F203" s="17">
        <f t="shared" si="74"/>
        <v>3327374.7312093736</v>
      </c>
      <c r="G203" s="17">
        <v>15000</v>
      </c>
      <c r="H203" s="17">
        <f t="shared" si="75"/>
        <v>665474.94624187471</v>
      </c>
      <c r="I203" s="19">
        <f t="shared" si="73"/>
        <v>18068.748506718741</v>
      </c>
      <c r="J203" s="20">
        <f t="shared" si="76"/>
        <v>9628.4082763920414</v>
      </c>
      <c r="K203" s="20">
        <f t="shared" si="77"/>
        <v>110912.49104031245</v>
      </c>
      <c r="L203" s="21">
        <f t="shared" si="78"/>
        <v>2661899.7849674989</v>
      </c>
      <c r="M203" s="22">
        <f t="shared" si="68"/>
        <v>120274.67876430464</v>
      </c>
      <c r="N203" s="30">
        <f t="shared" si="54"/>
        <v>49910.620968140604</v>
      </c>
      <c r="O203" s="1">
        <v>115</v>
      </c>
      <c r="P203" s="30">
        <f t="shared" si="55"/>
        <v>24955.310484070302</v>
      </c>
      <c r="Q203" s="1">
        <f t="shared" si="59"/>
        <v>12000</v>
      </c>
      <c r="R203" s="1">
        <v>20</v>
      </c>
      <c r="S203" s="48">
        <f t="shared" si="56"/>
        <v>33273.747312093736</v>
      </c>
    </row>
    <row r="204" spans="1:19" x14ac:dyDescent="0.2">
      <c r="A204" s="5"/>
      <c r="B204" s="17" t="s">
        <v>10</v>
      </c>
      <c r="C204" s="17" t="s">
        <v>0</v>
      </c>
      <c r="D204" s="18">
        <v>22.38</v>
      </c>
      <c r="E204" s="17">
        <f t="shared" ref="E204:E213" si="81">E203</f>
        <v>100829.53730937495</v>
      </c>
      <c r="F204" s="17">
        <f t="shared" si="74"/>
        <v>2256565.0449838112</v>
      </c>
      <c r="G204" s="17">
        <v>15000</v>
      </c>
      <c r="H204" s="17">
        <f t="shared" si="75"/>
        <v>451313.00899676228</v>
      </c>
      <c r="I204" s="19">
        <f t="shared" si="73"/>
        <v>12119.805805465619</v>
      </c>
      <c r="J204" s="20">
        <f t="shared" si="76"/>
        <v>6383.5304393448832</v>
      </c>
      <c r="K204" s="20">
        <f t="shared" si="77"/>
        <v>75218.834832793713</v>
      </c>
      <c r="L204" s="21">
        <f t="shared" si="78"/>
        <v>1805252.0359870491</v>
      </c>
      <c r="M204" s="22">
        <f t="shared" si="68"/>
        <v>85473.363961973868</v>
      </c>
      <c r="N204" s="30">
        <f t="shared" ref="N204:N213" si="82">F204*$N$9</f>
        <v>33848.475674757166</v>
      </c>
      <c r="O204" s="1">
        <v>115</v>
      </c>
      <c r="P204" s="30">
        <f t="shared" ref="P204:P213" si="83">F204*$P$9</f>
        <v>16924.237837378583</v>
      </c>
      <c r="Q204" s="1">
        <f t="shared" si="59"/>
        <v>12000</v>
      </c>
      <c r="R204" s="1">
        <v>20</v>
      </c>
      <c r="S204" s="48">
        <f t="shared" ref="S204:S213" si="84">$S$9*F204</f>
        <v>22565.650449838111</v>
      </c>
    </row>
    <row r="205" spans="1:19" x14ac:dyDescent="0.2">
      <c r="A205" s="5"/>
      <c r="B205" s="17" t="s">
        <v>9</v>
      </c>
      <c r="C205" s="17" t="s">
        <v>0</v>
      </c>
      <c r="D205" s="18">
        <v>24.2</v>
      </c>
      <c r="E205" s="17">
        <f t="shared" si="81"/>
        <v>100829.53730937495</v>
      </c>
      <c r="F205" s="17">
        <f t="shared" si="74"/>
        <v>2440074.8028868739</v>
      </c>
      <c r="G205" s="17">
        <v>15000</v>
      </c>
      <c r="H205" s="17">
        <f t="shared" si="75"/>
        <v>488014.96057737479</v>
      </c>
      <c r="I205" s="19">
        <f t="shared" si="73"/>
        <v>13139.304460482634</v>
      </c>
      <c r="J205" s="20">
        <f t="shared" si="76"/>
        <v>6939.6206148087085</v>
      </c>
      <c r="K205" s="20">
        <f t="shared" si="77"/>
        <v>81335.826762895798</v>
      </c>
      <c r="L205" s="21">
        <f t="shared" si="78"/>
        <v>1952059.8423094992</v>
      </c>
      <c r="M205" s="22">
        <f t="shared" si="68"/>
        <v>91437.431093823398</v>
      </c>
      <c r="N205" s="30">
        <f t="shared" si="82"/>
        <v>36601.122043303105</v>
      </c>
      <c r="O205" s="1">
        <v>115</v>
      </c>
      <c r="P205" s="30">
        <f t="shared" si="83"/>
        <v>18300.561021651552</v>
      </c>
      <c r="Q205" s="1">
        <f t="shared" si="59"/>
        <v>12000</v>
      </c>
      <c r="R205" s="1">
        <v>20</v>
      </c>
      <c r="S205" s="48">
        <f t="shared" si="84"/>
        <v>24400.74802886874</v>
      </c>
    </row>
    <row r="206" spans="1:19" x14ac:dyDescent="0.2">
      <c r="A206" s="5"/>
      <c r="B206" s="17" t="s">
        <v>8</v>
      </c>
      <c r="C206" s="17" t="s">
        <v>0</v>
      </c>
      <c r="D206" s="18">
        <v>30.2</v>
      </c>
      <c r="E206" s="17">
        <f t="shared" si="81"/>
        <v>100829.53730937495</v>
      </c>
      <c r="F206" s="17">
        <f t="shared" si="74"/>
        <v>3045052.0267431233</v>
      </c>
      <c r="G206" s="17">
        <v>15000</v>
      </c>
      <c r="H206" s="17">
        <f t="shared" si="75"/>
        <v>609010.40534862468</v>
      </c>
      <c r="I206" s="19">
        <f t="shared" si="73"/>
        <v>16500.289037461796</v>
      </c>
      <c r="J206" s="20">
        <f t="shared" si="76"/>
        <v>8772.8849295246164</v>
      </c>
      <c r="K206" s="20">
        <f t="shared" si="77"/>
        <v>101501.73422477079</v>
      </c>
      <c r="L206" s="21">
        <f t="shared" si="78"/>
        <v>2436041.6213944987</v>
      </c>
      <c r="M206" s="22">
        <f t="shared" si="68"/>
        <v>111099.1908691515</v>
      </c>
      <c r="N206" s="30">
        <f t="shared" si="82"/>
        <v>45675.780401146847</v>
      </c>
      <c r="O206" s="1">
        <v>115</v>
      </c>
      <c r="P206" s="30">
        <f t="shared" si="83"/>
        <v>22837.890200573423</v>
      </c>
      <c r="Q206" s="1">
        <f t="shared" si="59"/>
        <v>12000</v>
      </c>
      <c r="R206" s="1">
        <v>20</v>
      </c>
      <c r="S206" s="48">
        <f t="shared" si="84"/>
        <v>30450.520267431235</v>
      </c>
    </row>
    <row r="207" spans="1:19" x14ac:dyDescent="0.2">
      <c r="A207" s="5"/>
      <c r="B207" s="17" t="s">
        <v>7</v>
      </c>
      <c r="C207" s="17" t="s">
        <v>0</v>
      </c>
      <c r="D207" s="18">
        <v>30.2</v>
      </c>
      <c r="E207" s="17">
        <f t="shared" si="81"/>
        <v>100829.53730937495</v>
      </c>
      <c r="F207" s="17">
        <f t="shared" si="74"/>
        <v>3045052.0267431233</v>
      </c>
      <c r="G207" s="17">
        <v>15000</v>
      </c>
      <c r="H207" s="17">
        <f t="shared" si="75"/>
        <v>609010.40534862468</v>
      </c>
      <c r="I207" s="19">
        <f t="shared" si="73"/>
        <v>16500.289037461796</v>
      </c>
      <c r="J207" s="20">
        <f t="shared" si="76"/>
        <v>8772.8849295246164</v>
      </c>
      <c r="K207" s="20">
        <f t="shared" si="77"/>
        <v>101501.73422477079</v>
      </c>
      <c r="L207" s="21">
        <f t="shared" si="78"/>
        <v>2436041.6213944987</v>
      </c>
      <c r="M207" s="22">
        <f t="shared" si="68"/>
        <v>111099.1908691515</v>
      </c>
      <c r="N207" s="30">
        <f t="shared" si="82"/>
        <v>45675.780401146847</v>
      </c>
      <c r="O207" s="1">
        <v>115</v>
      </c>
      <c r="P207" s="30">
        <f t="shared" si="83"/>
        <v>22837.890200573423</v>
      </c>
      <c r="Q207" s="1">
        <f>Q206</f>
        <v>12000</v>
      </c>
      <c r="R207" s="1">
        <v>20</v>
      </c>
      <c r="S207" s="48">
        <f t="shared" si="84"/>
        <v>30450.520267431235</v>
      </c>
    </row>
    <row r="208" spans="1:19" x14ac:dyDescent="0.2">
      <c r="A208" s="5"/>
      <c r="B208" s="17" t="s">
        <v>6</v>
      </c>
      <c r="C208" s="17" t="s">
        <v>0</v>
      </c>
      <c r="D208" s="18">
        <v>30.2</v>
      </c>
      <c r="E208" s="17">
        <f t="shared" si="81"/>
        <v>100829.53730937495</v>
      </c>
      <c r="F208" s="17">
        <f t="shared" si="74"/>
        <v>3045052.0267431233</v>
      </c>
      <c r="G208" s="17">
        <v>15000</v>
      </c>
      <c r="H208" s="17">
        <f t="shared" si="75"/>
        <v>609010.40534862468</v>
      </c>
      <c r="I208" s="19">
        <f t="shared" si="73"/>
        <v>16500.289037461796</v>
      </c>
      <c r="J208" s="20">
        <f t="shared" si="76"/>
        <v>8772.8849295246164</v>
      </c>
      <c r="K208" s="20">
        <f t="shared" si="77"/>
        <v>101501.73422477079</v>
      </c>
      <c r="L208" s="21">
        <f t="shared" si="78"/>
        <v>2436041.6213944987</v>
      </c>
      <c r="M208" s="22">
        <f t="shared" si="68"/>
        <v>111099.1908691515</v>
      </c>
      <c r="N208" s="30">
        <f t="shared" si="82"/>
        <v>45675.780401146847</v>
      </c>
      <c r="O208" s="1">
        <v>115</v>
      </c>
      <c r="P208" s="30">
        <f t="shared" si="83"/>
        <v>22837.890200573423</v>
      </c>
      <c r="Q208" s="1">
        <f>Q207</f>
        <v>12000</v>
      </c>
      <c r="R208" s="1">
        <v>20</v>
      </c>
      <c r="S208" s="48">
        <f t="shared" si="84"/>
        <v>30450.520267431235</v>
      </c>
    </row>
    <row r="209" spans="1:19" x14ac:dyDescent="0.2">
      <c r="A209" s="5"/>
      <c r="B209" s="17" t="s">
        <v>5</v>
      </c>
      <c r="C209" s="17" t="s">
        <v>0</v>
      </c>
      <c r="D209" s="18">
        <v>30.2</v>
      </c>
      <c r="E209" s="17">
        <f t="shared" si="81"/>
        <v>100829.53730937495</v>
      </c>
      <c r="F209" s="17">
        <f t="shared" si="74"/>
        <v>3045052.0267431233</v>
      </c>
      <c r="G209" s="17">
        <v>15000</v>
      </c>
      <c r="H209" s="17">
        <f t="shared" si="75"/>
        <v>609010.40534862468</v>
      </c>
      <c r="I209" s="19">
        <f t="shared" si="73"/>
        <v>16500.289037461796</v>
      </c>
      <c r="J209" s="20">
        <f t="shared" si="76"/>
        <v>8772.8849295246164</v>
      </c>
      <c r="K209" s="20">
        <f t="shared" si="77"/>
        <v>101501.73422477079</v>
      </c>
      <c r="L209" s="21">
        <f t="shared" si="78"/>
        <v>2436041.6213944987</v>
      </c>
      <c r="M209" s="22">
        <f t="shared" si="68"/>
        <v>111099.1908691515</v>
      </c>
      <c r="N209" s="30">
        <f t="shared" si="82"/>
        <v>45675.780401146847</v>
      </c>
      <c r="O209" s="1">
        <v>115</v>
      </c>
      <c r="P209" s="30">
        <f t="shared" si="83"/>
        <v>22837.890200573423</v>
      </c>
      <c r="Q209" s="1">
        <f t="shared" ref="Q209:Q213" si="85">Q208</f>
        <v>12000</v>
      </c>
      <c r="R209" s="1">
        <v>20</v>
      </c>
      <c r="S209" s="48">
        <f t="shared" si="84"/>
        <v>30450.520267431235</v>
      </c>
    </row>
    <row r="210" spans="1:19" x14ac:dyDescent="0.2">
      <c r="A210" s="5"/>
      <c r="B210" s="17" t="s">
        <v>4</v>
      </c>
      <c r="C210" s="17" t="s">
        <v>0</v>
      </c>
      <c r="D210" s="18">
        <v>34.590000000000003</v>
      </c>
      <c r="E210" s="17">
        <f t="shared" si="81"/>
        <v>100829.53730937495</v>
      </c>
      <c r="F210" s="17">
        <f t="shared" si="74"/>
        <v>3487693.6955312798</v>
      </c>
      <c r="G210" s="17">
        <v>15000</v>
      </c>
      <c r="H210" s="17">
        <f t="shared" si="75"/>
        <v>697538.73910625605</v>
      </c>
      <c r="I210" s="19">
        <f t="shared" si="73"/>
        <v>18959.409419618223</v>
      </c>
      <c r="J210" s="20">
        <f t="shared" si="76"/>
        <v>10114.223319791758</v>
      </c>
      <c r="K210" s="20">
        <f t="shared" si="77"/>
        <v>116256.45651770935</v>
      </c>
      <c r="L210" s="21">
        <f t="shared" si="78"/>
        <v>2790154.9564250242</v>
      </c>
      <c r="M210" s="22">
        <f t="shared" si="68"/>
        <v>125485.04510476658</v>
      </c>
      <c r="N210" s="30">
        <f t="shared" si="82"/>
        <v>52315.405432969193</v>
      </c>
      <c r="O210" s="1">
        <v>115</v>
      </c>
      <c r="P210" s="30">
        <f t="shared" si="83"/>
        <v>26157.702716484597</v>
      </c>
      <c r="Q210" s="1">
        <f t="shared" si="85"/>
        <v>12000</v>
      </c>
      <c r="R210" s="1">
        <v>20</v>
      </c>
      <c r="S210" s="48">
        <f t="shared" si="84"/>
        <v>34876.936955312798</v>
      </c>
    </row>
    <row r="211" spans="1:19" x14ac:dyDescent="0.2">
      <c r="A211" s="5"/>
      <c r="B211" s="17" t="s">
        <v>3</v>
      </c>
      <c r="C211" s="17" t="s">
        <v>0</v>
      </c>
      <c r="D211" s="18">
        <v>25.56</v>
      </c>
      <c r="E211" s="17">
        <f>E210</f>
        <v>100829.53730937495</v>
      </c>
      <c r="F211" s="17">
        <f t="shared" si="74"/>
        <v>2577202.9736276236</v>
      </c>
      <c r="G211" s="17">
        <v>15000</v>
      </c>
      <c r="H211" s="17">
        <f t="shared" si="75"/>
        <v>515440.59472552477</v>
      </c>
      <c r="I211" s="19">
        <f t="shared" si="73"/>
        <v>13901.127631264577</v>
      </c>
      <c r="J211" s="20">
        <f t="shared" si="76"/>
        <v>7355.1605261443146</v>
      </c>
      <c r="K211" s="20">
        <f t="shared" si="77"/>
        <v>85906.765787587457</v>
      </c>
      <c r="L211" s="21">
        <f t="shared" si="78"/>
        <v>2061762.3789020991</v>
      </c>
      <c r="M211" s="22">
        <f t="shared" si="68"/>
        <v>95894.09664289777</v>
      </c>
      <c r="N211" s="30">
        <f t="shared" si="82"/>
        <v>38658.044604414354</v>
      </c>
      <c r="O211" s="1">
        <v>115</v>
      </c>
      <c r="P211" s="30">
        <f t="shared" si="83"/>
        <v>19329.022302207177</v>
      </c>
      <c r="Q211" s="1">
        <f t="shared" si="85"/>
        <v>12000</v>
      </c>
      <c r="R211" s="1">
        <v>20</v>
      </c>
      <c r="S211" s="48">
        <f t="shared" si="84"/>
        <v>25772.029736276236</v>
      </c>
    </row>
    <row r="212" spans="1:19" x14ac:dyDescent="0.2">
      <c r="A212" s="5"/>
      <c r="B212" s="17" t="s">
        <v>2</v>
      </c>
      <c r="C212" s="17" t="s">
        <v>0</v>
      </c>
      <c r="D212" s="18">
        <v>20.47</v>
      </c>
      <c r="E212" s="17">
        <f t="shared" si="81"/>
        <v>100829.53730937495</v>
      </c>
      <c r="F212" s="17">
        <f t="shared" si="74"/>
        <v>2063980.6287229052</v>
      </c>
      <c r="G212" s="17">
        <v>15000</v>
      </c>
      <c r="H212" s="17">
        <f t="shared" si="75"/>
        <v>412796.12574458105</v>
      </c>
      <c r="I212" s="19">
        <f t="shared" si="73"/>
        <v>11049.892381793918</v>
      </c>
      <c r="J212" s="20">
        <f t="shared" si="76"/>
        <v>5799.9412991603185</v>
      </c>
      <c r="K212" s="20">
        <f t="shared" si="77"/>
        <v>68799.354290763513</v>
      </c>
      <c r="L212" s="21">
        <f t="shared" ref="L212:L213" si="86">F212*0.8</f>
        <v>1651184.5029783242</v>
      </c>
      <c r="M212" s="22">
        <f t="shared" si="68"/>
        <v>79214.37043349442</v>
      </c>
      <c r="N212" s="30">
        <f t="shared" si="82"/>
        <v>30959.709430843577</v>
      </c>
      <c r="O212" s="1">
        <v>115</v>
      </c>
      <c r="P212" s="30">
        <f t="shared" si="83"/>
        <v>15479.854715421789</v>
      </c>
      <c r="Q212" s="1">
        <f t="shared" si="85"/>
        <v>12000</v>
      </c>
      <c r="R212" s="1">
        <v>20</v>
      </c>
      <c r="S212" s="48">
        <f t="shared" si="84"/>
        <v>20639.806287229054</v>
      </c>
    </row>
    <row r="213" spans="1:19" x14ac:dyDescent="0.2">
      <c r="A213" s="5"/>
      <c r="B213" s="17" t="s">
        <v>1</v>
      </c>
      <c r="C213" s="17" t="s">
        <v>0</v>
      </c>
      <c r="D213" s="18">
        <v>36</v>
      </c>
      <c r="E213" s="17">
        <f t="shared" si="81"/>
        <v>100829.53730937495</v>
      </c>
      <c r="F213" s="17">
        <f t="shared" si="74"/>
        <v>3629863.343137498</v>
      </c>
      <c r="G213" s="17">
        <v>15000</v>
      </c>
      <c r="H213" s="17">
        <f t="shared" si="75"/>
        <v>725972.6686274996</v>
      </c>
      <c r="I213" s="19">
        <f t="shared" si="73"/>
        <v>19749.240795208323</v>
      </c>
      <c r="J213" s="20">
        <f t="shared" si="76"/>
        <v>10545.040433749993</v>
      </c>
      <c r="K213" s="20">
        <f t="shared" si="77"/>
        <v>120995.44477124994</v>
      </c>
      <c r="L213" s="21">
        <f t="shared" si="86"/>
        <v>2903890.6745099984</v>
      </c>
      <c r="M213" s="22">
        <f t="shared" si="68"/>
        <v>130105.55865196868</v>
      </c>
      <c r="N213" s="30">
        <f t="shared" si="82"/>
        <v>54447.950147062467</v>
      </c>
      <c r="O213" s="1">
        <v>115</v>
      </c>
      <c r="P213" s="30">
        <f t="shared" si="83"/>
        <v>27223.975073531234</v>
      </c>
      <c r="Q213" s="1">
        <f t="shared" si="85"/>
        <v>12000</v>
      </c>
      <c r="R213" s="1">
        <v>20</v>
      </c>
      <c r="S213" s="48">
        <f t="shared" si="84"/>
        <v>36298.633431374983</v>
      </c>
    </row>
    <row r="214" spans="1:19" hidden="1" x14ac:dyDescent="0.2">
      <c r="B214" s="1">
        <v>15</v>
      </c>
      <c r="D214" s="33">
        <f>AVERAGE(D199:D213)</f>
        <v>30.733333333333327</v>
      </c>
      <c r="I214" s="19">
        <f t="shared" si="73"/>
        <v>0</v>
      </c>
      <c r="J214" s="20">
        <f t="shared" ref="J214" si="87">F214*0.1/33</f>
        <v>0</v>
      </c>
      <c r="K214" s="20">
        <f t="shared" ref="K214" si="88">F214*0.1/3</f>
        <v>0</v>
      </c>
      <c r="L214" s="21">
        <f t="shared" ref="L214" si="89">F214*0.8</f>
        <v>0</v>
      </c>
    </row>
  </sheetData>
  <autoFilter ref="F1:F214"/>
  <mergeCells count="19">
    <mergeCell ref="B101:M101"/>
    <mergeCell ref="H6:J6"/>
    <mergeCell ref="M6:M8"/>
    <mergeCell ref="H7:H8"/>
    <mergeCell ref="J7:K7"/>
    <mergeCell ref="L7:L8"/>
    <mergeCell ref="B6:B8"/>
    <mergeCell ref="C6:C8"/>
    <mergeCell ref="D6:D8"/>
    <mergeCell ref="E6:E8"/>
    <mergeCell ref="F6:F8"/>
    <mergeCell ref="G6:G8"/>
    <mergeCell ref="P7:P8"/>
    <mergeCell ref="Q7:Q8"/>
    <mergeCell ref="R7:R8"/>
    <mergeCell ref="S7:S8"/>
    <mergeCell ref="B10:M10"/>
    <mergeCell ref="N7:N8"/>
    <mergeCell ref="O7:O8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1</vt:lpstr>
      <vt:lpstr>Phase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Janice</cp:lastModifiedBy>
  <dcterms:created xsi:type="dcterms:W3CDTF">2013-08-15T04:01:38Z</dcterms:created>
  <dcterms:modified xsi:type="dcterms:W3CDTF">2013-08-31T03:56:04Z</dcterms:modified>
</cp:coreProperties>
</file>